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ctions" sheetId="1" state="visible" r:id="rId1"/>
    <sheet xmlns:r="http://schemas.openxmlformats.org/officeDocument/2006/relationships" name="KPI_Thresholds" sheetId="2" state="visible" r:id="rId2"/>
    <sheet xmlns:r="http://schemas.openxmlformats.org/officeDocument/2006/relationships" name="Monthly_Input" sheetId="3" state="visible" r:id="rId3"/>
    <sheet xmlns:r="http://schemas.openxmlformats.org/officeDocument/2006/relationships" name="Scorecard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$#,##0"/>
    <numFmt numFmtId="166" formatCode="yyyy-mm"/>
    <numFmt numFmtId="167" formatCode="0.0"/>
  </numFmts>
  <fonts count="6">
    <font>
      <name val="Calibri"/>
      <family val="2"/>
      <color theme="1"/>
      <sz val="11"/>
      <scheme val="minor"/>
    </font>
    <font>
      <b val="1"/>
      <sz val="16"/>
    </font>
    <font>
      <color rgb="00000000"/>
    </font>
    <font>
      <b val="1"/>
    </font>
    <font>
      <b val="1"/>
      <color rgb="00FFFFFF"/>
    </font>
    <font>
      <color rgb="000000FF"/>
    </font>
  </fonts>
  <fills count="3">
    <fill>
      <patternFill/>
    </fill>
    <fill>
      <patternFill patternType="gray125"/>
    </fill>
    <fill>
      <patternFill patternType="solid">
        <fgColor rgb="001F4E79"/>
      </patternFill>
    </fill>
  </fills>
  <borders count="2">
    <border>
      <left/>
      <right/>
      <top/>
      <bottom/>
      <diagonal/>
    </border>
    <border>
      <left style="thin">
        <color rgb="00BFBFBF"/>
      </left>
      <right style="thin">
        <color rgb="00BFBFBF"/>
      </right>
      <top style="thin">
        <color rgb="00BFBFBF"/>
      </top>
      <bottom style="thin">
        <color rgb="00BFBFBF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applyAlignment="1" pivotButton="0" quotePrefix="0" xfId="0">
      <alignment horizontal="left" vertical="top" wrapText="1"/>
    </xf>
    <xf numFmtId="0" fontId="2" fillId="0" borderId="0" applyAlignment="1" pivotButton="0" quotePrefix="0" xfId="0">
      <alignment horizontal="left" vertical="top" wrapText="1"/>
    </xf>
    <xf numFmtId="0" fontId="3" fillId="0" borderId="0" applyAlignment="1" pivotButton="0" quotePrefix="0" xfId="0">
      <alignment horizontal="left" vertical="top" wrapText="1"/>
    </xf>
    <xf numFmtId="0" fontId="4" fillId="2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left" vertical="top" wrapText="1"/>
    </xf>
    <xf numFmtId="0" fontId="2" fillId="0" borderId="1" applyAlignment="1" pivotButton="0" quotePrefix="0" xfId="0">
      <alignment horizontal="center" vertical="center" wrapText="1"/>
    </xf>
    <xf numFmtId="164" fontId="2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left" vertical="top" wrapText="1"/>
    </xf>
    <xf numFmtId="1" fontId="2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vertical="center"/>
    </xf>
    <xf numFmtId="166" fontId="5" fillId="0" borderId="1" applyAlignment="1" pivotButton="0" quotePrefix="0" xfId="0">
      <alignment vertical="center"/>
    </xf>
    <xf numFmtId="164" fontId="5" fillId="0" borderId="1" applyAlignment="1" pivotButton="0" quotePrefix="0" xfId="0">
      <alignment vertical="center"/>
    </xf>
    <xf numFmtId="1" fontId="5" fillId="0" borderId="1" applyAlignment="1" pivotButton="0" quotePrefix="0" xfId="0">
      <alignment vertical="center"/>
    </xf>
    <xf numFmtId="164" fontId="2" fillId="0" borderId="1" applyAlignment="1" pivotButton="0" quotePrefix="0" xfId="0">
      <alignment vertical="center"/>
    </xf>
    <xf numFmtId="165" fontId="5" fillId="0" borderId="1" applyAlignment="1" pivotButton="0" quotePrefix="0" xfId="0">
      <alignment vertical="center"/>
    </xf>
    <xf numFmtId="0" fontId="0" fillId="0" borderId="1" applyAlignment="1" pivotButton="0" quotePrefix="0" xfId="0">
      <alignment vertical="center" wrapText="1"/>
    </xf>
    <xf numFmtId="166" fontId="0" fillId="0" borderId="1" applyAlignment="1" pivotButton="0" quotePrefix="0" xfId="0">
      <alignment vertical="center" wrapText="1"/>
    </xf>
    <xf numFmtId="164" fontId="0" fillId="0" borderId="1" applyAlignment="1" pivotButton="0" quotePrefix="0" xfId="0">
      <alignment vertical="center" wrapText="1"/>
    </xf>
    <xf numFmtId="1" fontId="0" fillId="0" borderId="1" applyAlignment="1" pivotButton="0" quotePrefix="0" xfId="0">
      <alignment vertical="center" wrapText="1"/>
    </xf>
    <xf numFmtId="167" fontId="0" fillId="0" borderId="1" applyAlignment="1" pivotButton="0" quotePrefix="0" xfId="0">
      <alignment vertical="center" wrapText="1"/>
    </xf>
  </cellXfs>
  <cellStyles count="1">
    <cellStyle name="Normal" xfId="0" builtinId="0" hidden="0"/>
  </cellStyles>
  <dxfs count="3">
    <dxf>
      <fill>
        <patternFill patternType="solid">
          <fgColor rgb="00C6EFCE"/>
        </patternFill>
      </fill>
    </dxf>
    <dxf>
      <fill>
        <patternFill patternType="solid">
          <fgColor rgb="00FFEB9C"/>
        </patternFill>
      </fill>
    </dxf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ables/table1.xml><?xml version="1.0" encoding="utf-8"?>
<table xmlns="http://schemas.openxmlformats.org/spreadsheetml/2006/main" id="1" name="KPIThresholds" displayName="KPIThresholds" ref="A1:F12" headerRowCount="1">
  <autoFilter ref="A1:F12"/>
  <tableColumns count="6">
    <tableColumn id="1" name="KPI"/>
    <tableColumn id="2" name="Direction"/>
    <tableColumn id="3" name="Green threshold"/>
    <tableColumn id="4" name="Amber threshold"/>
    <tableColumn id="5" name="Unit / notes"/>
    <tableColumn id="6" name="Weight (%)"/>
  </tableColumns>
  <tableStyleInfo name="TableStyleMedium9" showRowStripes="1" showColumnStripes="0"/>
</table>
</file>

<file path=xl/tables/table2.xml><?xml version="1.0" encoding="utf-8"?>
<table xmlns="http://schemas.openxmlformats.org/spreadsheetml/2006/main" id="2" name="MonthlyInput" displayName="MonthlyInput" ref="A1:Q101" headerRowCount="1">
  <autoFilter ref="A1:Q101"/>
  <tableColumns count="17">
    <tableColumn id="1" name="Supplier"/>
    <tableColumn id="2" name="Month"/>
    <tableColumn id="3" name="OTD %"/>
    <tableColumn id="4" name="PPM"/>
    <tableColumn id="5" name="AQL Acceptance %"/>
    <tableColumn id="6" name="COPQ % of spend"/>
    <tableColumn id="7" name="Compliance Pass Rate %"/>
    <tableColumn id="8" name="Documentation Accuracy %"/>
    <tableColumn id="9" name="Quoted Lead Time (days)"/>
    <tableColumn id="10" name="Actual Lead Time (days)"/>
    <tableColumn id="11" name="Lead Time Variance %"/>
    <tableColumn id="12" name="PO Amount"/>
    <tableColumn id="13" name="Invoiced Amount"/>
    <tableColumn id="14" name="Price Variance %"/>
    <tableColumn id="15" name="NCR Acknowledge Time (hrs)"/>
    <tableColumn id="16" name="CAP/8D Closure Time (days)"/>
    <tableColumn id="17" name="Returns/Warranty Rate %"/>
  </tableColumns>
  <tableStyleInfo name="TableStyleMedium2" showRowStripes="1" showColumnStripes="0"/>
</table>
</file>

<file path=xl/tables/table3.xml><?xml version="1.0" encoding="utf-8"?>
<table xmlns="http://schemas.openxmlformats.org/spreadsheetml/2006/main" id="3" name="ScorecardTable" displayName="ScorecardTable" ref="A1:Z101" headerRowCount="1">
  <autoFilter ref="A1:Z101"/>
  <tableColumns count="26">
    <tableColumn id="1" name="Supplier"/>
    <tableColumn id="2" name="Month"/>
    <tableColumn id="3" name="OTD %"/>
    <tableColumn id="4" name="OTD Status"/>
    <tableColumn id="5" name="PPM"/>
    <tableColumn id="6" name="PPM Status"/>
    <tableColumn id="7" name="AQL Acceptance %"/>
    <tableColumn id="8" name="AQL Status"/>
    <tableColumn id="9" name="COPQ % of spend"/>
    <tableColumn id="10" name="COPQ Status"/>
    <tableColumn id="11" name="Compliance Pass Rate %"/>
    <tableColumn id="12" name="Compliance Status"/>
    <tableColumn id="13" name="Documentation Accuracy %"/>
    <tableColumn id="14" name="Doc Status"/>
    <tableColumn id="15" name="Lead Time Variance %"/>
    <tableColumn id="16" name="Lead Time Status"/>
    <tableColumn id="17" name="Price Variance %"/>
    <tableColumn id="18" name="Price Status"/>
    <tableColumn id="19" name="NCR Ack (hrs)"/>
    <tableColumn id="20" name="NCR Status"/>
    <tableColumn id="21" name="CAP/8D Closure (days)"/>
    <tableColumn id="22" name="CAP Status"/>
    <tableColumn id="23" name="Returns/Warranty %"/>
    <tableColumn id="24" name="Returns Status"/>
    <tableColumn id="25" name="Overall Score"/>
    <tableColumn id="26" name="Tier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3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9"/>
  <sheetViews>
    <sheetView showGridLines="0" workbookViewId="0">
      <selection activeCell="A1" sqref="A1"/>
    </sheetView>
  </sheetViews>
  <sheetFormatPr baseColWidth="8" defaultRowHeight="15"/>
  <cols>
    <col width="90" customWidth="1" min="1" max="1"/>
  </cols>
  <sheetData>
    <row r="1" ht="18" customHeight="1">
      <c r="A1" s="1" t="inlineStr">
        <is>
          <t>Supplier Scorecard KPIs for China Sourcing — RAG Template</t>
        </is>
      </c>
    </row>
    <row r="2" ht="18" customHeight="1">
      <c r="A2" s="2" t="inlineStr"/>
    </row>
    <row r="3" ht="18" customHeight="1">
      <c r="A3" s="3" t="inlineStr">
        <is>
          <t>How to use:</t>
        </is>
      </c>
    </row>
    <row r="4" ht="18" customHeight="1">
      <c r="A4" s="2" t="inlineStr">
        <is>
          <t>1) Fill the Monthly_Input sheet (blue text columns are inputs).</t>
        </is>
      </c>
    </row>
    <row r="5" ht="18" customHeight="1">
      <c r="A5" s="2" t="inlineStr">
        <is>
          <t>2) Scorecard sheet auto-calculates R/A/G status, weighted score, and tier.</t>
        </is>
      </c>
    </row>
    <row r="6" ht="18" customHeight="1">
      <c r="A6" s="2" t="inlineStr">
        <is>
          <t>3) Review monthly; use the 3-month rolling view by filtering Month in Scorecard.</t>
        </is>
      </c>
    </row>
    <row r="7" ht="18" customHeight="1">
      <c r="A7" s="2" t="inlineStr"/>
    </row>
    <row r="8" ht="18" customHeight="1">
      <c r="A8" s="3" t="inlineStr">
        <is>
          <t>RAG logic:</t>
        </is>
      </c>
    </row>
    <row r="9" ht="18" customHeight="1">
      <c r="A9" s="2" t="inlineStr">
        <is>
          <t>- Green = on target</t>
        </is>
      </c>
    </row>
    <row r="10" ht="18" customHeight="1">
      <c r="A10" s="2" t="inlineStr">
        <is>
          <t>- Amber = watch / corrective action</t>
        </is>
      </c>
    </row>
    <row r="11" ht="18" customHeight="1">
      <c r="A11" s="2" t="inlineStr">
        <is>
          <t>- Red = action (freeze / 8D / reinspection / CAPA as needed)</t>
        </is>
      </c>
    </row>
    <row r="12" ht="18" customHeight="1">
      <c r="A12" s="2" t="inlineStr"/>
    </row>
    <row r="13" ht="18" customHeight="1">
      <c r="A13" s="3" t="inlineStr">
        <is>
          <t>Tips:</t>
        </is>
      </c>
    </row>
    <row r="14" ht="18" customHeight="1">
      <c r="A14" s="2" t="inlineStr">
        <is>
          <t>- Keep definitions consistent for at least one quarter before changing thresholds.</t>
        </is>
      </c>
    </row>
    <row r="15" ht="18" customHeight="1">
      <c r="A15" s="2" t="inlineStr">
        <is>
          <t>- If you change thresholds or weights, update KPI_Thresholds once (links update automatically).</t>
        </is>
      </c>
    </row>
    <row r="16" ht="18" customHeight="1">
      <c r="A16" s="2" t="inlineStr"/>
    </row>
    <row r="17" ht="18" customHeight="1">
      <c r="A17" s="3" t="inlineStr">
        <is>
          <t>Notes:</t>
        </is>
      </c>
    </row>
    <row r="18" ht="18" customHeight="1">
      <c r="A18" s="2" t="inlineStr">
        <is>
          <t>- Lead Time Variance % and Price Variance % are evaluated by ABS(variance).</t>
        </is>
      </c>
    </row>
    <row r="19" ht="18" customHeight="1">
      <c r="A19" s="2" t="inlineStr">
        <is>
          <t>- Documentation Accuracy is 'document error rate %' (lower is better).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2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12" customWidth="1" min="2" max="2"/>
    <col width="18" customWidth="1" min="3" max="3"/>
    <col width="18" customWidth="1" min="4" max="4"/>
    <col width="28" customWidth="1" min="5" max="5"/>
    <col width="12" customWidth="1" min="6" max="6"/>
  </cols>
  <sheetData>
    <row r="1">
      <c r="A1" s="4" t="inlineStr">
        <is>
          <t>KPI</t>
        </is>
      </c>
      <c r="B1" s="4" t="inlineStr">
        <is>
          <t>Direction</t>
        </is>
      </c>
      <c r="C1" s="4" t="inlineStr">
        <is>
          <t>Green threshold</t>
        </is>
      </c>
      <c r="D1" s="4" t="inlineStr">
        <is>
          <t>Amber threshold</t>
        </is>
      </c>
      <c r="E1" s="4" t="inlineStr">
        <is>
          <t>Unit / notes</t>
        </is>
      </c>
      <c r="F1" s="4" t="inlineStr">
        <is>
          <t>Weight (%)</t>
        </is>
      </c>
    </row>
    <row r="2">
      <c r="A2" s="5" t="inlineStr">
        <is>
          <t>On-Time Delivery (OTD)</t>
        </is>
      </c>
      <c r="B2" s="6" t="inlineStr">
        <is>
          <t>HIGH</t>
        </is>
      </c>
      <c r="C2" s="7" t="n">
        <v>0.98</v>
      </c>
      <c r="D2" s="7" t="n">
        <v>0.95</v>
      </c>
      <c r="E2" s="8" t="inlineStr">
        <is>
          <t>Percent (&gt;=)</t>
        </is>
      </c>
      <c r="F2" s="9" t="n">
        <v>25</v>
      </c>
    </row>
    <row r="3">
      <c r="A3" s="5" t="inlineStr">
        <is>
          <t>Lead Time Variance %</t>
        </is>
      </c>
      <c r="B3" s="6" t="inlineStr">
        <is>
          <t>ABS</t>
        </is>
      </c>
      <c r="C3" s="7" t="n">
        <v>0.1</v>
      </c>
      <c r="D3" s="7" t="n">
        <v>0.2</v>
      </c>
      <c r="E3" s="8" t="inlineStr">
        <is>
          <t>Abs(variance), percent (&lt;=)</t>
        </is>
      </c>
      <c r="F3" s="9" t="n">
        <v>5</v>
      </c>
    </row>
    <row r="4">
      <c r="A4" s="5" t="inlineStr">
        <is>
          <t>PPM (defective units)</t>
        </is>
      </c>
      <c r="B4" s="6" t="inlineStr">
        <is>
          <t>LOW</t>
        </is>
      </c>
      <c r="C4" s="9" t="n">
        <v>500</v>
      </c>
      <c r="D4" s="9" t="n">
        <v>1500</v>
      </c>
      <c r="E4" s="8" t="inlineStr">
        <is>
          <t>PPM (&lt;=)</t>
        </is>
      </c>
      <c r="F4" s="9" t="n">
        <v>12</v>
      </c>
    </row>
    <row r="5">
      <c r="A5" s="5" t="inlineStr">
        <is>
          <t>AQL Acceptance Rate</t>
        </is>
      </c>
      <c r="B5" s="6" t="inlineStr">
        <is>
          <t>HIGH</t>
        </is>
      </c>
      <c r="C5" s="7" t="n">
        <v>0.95</v>
      </c>
      <c r="D5" s="7" t="n">
        <v>0.85</v>
      </c>
      <c r="E5" s="8" t="inlineStr">
        <is>
          <t>Percent (&gt;=)</t>
        </is>
      </c>
      <c r="F5" s="9" t="n">
        <v>10</v>
      </c>
    </row>
    <row r="6">
      <c r="A6" s="5" t="inlineStr">
        <is>
          <t>Returns/Warranty Rate</t>
        </is>
      </c>
      <c r="B6" s="6" t="inlineStr">
        <is>
          <t>LOW</t>
        </is>
      </c>
      <c r="C6" s="7" t="n">
        <v>0.01</v>
      </c>
      <c r="D6" s="7" t="n">
        <v>0.02</v>
      </c>
      <c r="E6" s="8" t="inlineStr">
        <is>
          <t>Percent (&lt;=)</t>
        </is>
      </c>
      <c r="F6" s="9" t="n">
        <v>5</v>
      </c>
    </row>
    <row r="7">
      <c r="A7" s="5" t="inlineStr">
        <is>
          <t>CAP/8D Closure Time</t>
        </is>
      </c>
      <c r="B7" s="6" t="inlineStr">
        <is>
          <t>LOW</t>
        </is>
      </c>
      <c r="C7" s="9" t="n">
        <v>30</v>
      </c>
      <c r="D7" s="9" t="n">
        <v>60</v>
      </c>
      <c r="E7" s="8" t="inlineStr">
        <is>
          <t>Days (&lt;=)</t>
        </is>
      </c>
      <c r="F7" s="9" t="n">
        <v>5</v>
      </c>
    </row>
    <row r="8">
      <c r="A8" s="5" t="inlineStr">
        <is>
          <t>NCR Acknowledge Time</t>
        </is>
      </c>
      <c r="B8" s="6" t="inlineStr">
        <is>
          <t>LOW</t>
        </is>
      </c>
      <c r="C8" s="9" t="n">
        <v>24</v>
      </c>
      <c r="D8" s="9" t="n">
        <v>48</v>
      </c>
      <c r="E8" s="8" t="inlineStr">
        <is>
          <t>Hours (&lt;=)</t>
        </is>
      </c>
      <c r="F8" s="9" t="n">
        <v>3</v>
      </c>
    </row>
    <row r="9">
      <c r="A9" s="5" t="inlineStr">
        <is>
          <t>COPQ % of spend</t>
        </is>
      </c>
      <c r="B9" s="6" t="inlineStr">
        <is>
          <t>LOW</t>
        </is>
      </c>
      <c r="C9" s="7" t="n">
        <v>0.02</v>
      </c>
      <c r="D9" s="7" t="n">
        <v>0.05</v>
      </c>
      <c r="E9" s="8" t="inlineStr">
        <is>
          <t>Percent (&lt;=)</t>
        </is>
      </c>
      <c r="F9" s="9" t="n">
        <v>12</v>
      </c>
    </row>
    <row r="10">
      <c r="A10" s="5" t="inlineStr">
        <is>
          <t>Price Variance vs PO</t>
        </is>
      </c>
      <c r="B10" s="6" t="inlineStr">
        <is>
          <t>ABS</t>
        </is>
      </c>
      <c r="C10" s="7" t="n">
        <v>0.005</v>
      </c>
      <c r="D10" s="7" t="n">
        <v>0.01</v>
      </c>
      <c r="E10" s="8" t="inlineStr">
        <is>
          <t>Abs(variance), percent (&lt;=)</t>
        </is>
      </c>
      <c r="F10" s="9" t="n">
        <v>8</v>
      </c>
    </row>
    <row r="11">
      <c r="A11" s="5" t="inlineStr">
        <is>
          <t>Compliance Pass Rate</t>
        </is>
      </c>
      <c r="B11" s="6" t="inlineStr">
        <is>
          <t>HIGH</t>
        </is>
      </c>
      <c r="C11" s="7" t="n">
        <v>0.95</v>
      </c>
      <c r="D11" s="7" t="n">
        <v>0.85</v>
      </c>
      <c r="E11" s="8" t="inlineStr">
        <is>
          <t>Percent (&gt;=)</t>
        </is>
      </c>
      <c r="F11" s="9" t="n">
        <v>10</v>
      </c>
    </row>
    <row r="12">
      <c r="A12" s="5" t="inlineStr">
        <is>
          <t>Documentation Accuracy</t>
        </is>
      </c>
      <c r="B12" s="6" t="inlineStr">
        <is>
          <t>LOW</t>
        </is>
      </c>
      <c r="C12" s="7" t="n">
        <v>0.02</v>
      </c>
      <c r="D12" s="7" t="n">
        <v>0.05</v>
      </c>
      <c r="E12" s="8" t="inlineStr">
        <is>
          <t>Doc error rate %, percent (&lt;=)</t>
        </is>
      </c>
      <c r="F12" s="9" t="n">
        <v>5</v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Q1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10" customWidth="1" min="2" max="2"/>
    <col width="10" customWidth="1" min="3" max="3"/>
    <col width="10" customWidth="1" min="4" max="4"/>
    <col width="16" customWidth="1" min="5" max="5"/>
    <col width="14" customWidth="1" min="6" max="6"/>
    <col width="18" customWidth="1" min="7" max="7"/>
    <col width="20" customWidth="1" min="8" max="8"/>
    <col width="20" customWidth="1" min="9" max="9"/>
    <col width="18" customWidth="1" min="10" max="10"/>
    <col width="16" customWidth="1" min="11" max="11"/>
    <col width="12" customWidth="1" min="12" max="12"/>
    <col width="14" customWidth="1" min="13" max="13"/>
    <col width="14" customWidth="1" min="14" max="14"/>
    <col width="22" customWidth="1" min="15" max="15"/>
    <col width="22" customWidth="1" min="16" max="16"/>
    <col width="20" customWidth="1" min="17" max="17"/>
  </cols>
  <sheetData>
    <row r="1">
      <c r="A1" s="4" t="inlineStr">
        <is>
          <t>Supplier</t>
        </is>
      </c>
      <c r="B1" s="4" t="inlineStr">
        <is>
          <t>Month</t>
        </is>
      </c>
      <c r="C1" s="4" t="inlineStr">
        <is>
          <t>OTD %</t>
        </is>
      </c>
      <c r="D1" s="4" t="inlineStr">
        <is>
          <t>PPM</t>
        </is>
      </c>
      <c r="E1" s="4" t="inlineStr">
        <is>
          <t>AQL Acceptance %</t>
        </is>
      </c>
      <c r="F1" s="4" t="inlineStr">
        <is>
          <t>COPQ % of spend</t>
        </is>
      </c>
      <c r="G1" s="4" t="inlineStr">
        <is>
          <t>Compliance Pass Rate %</t>
        </is>
      </c>
      <c r="H1" s="4" t="inlineStr">
        <is>
          <t>Documentation Accuracy %</t>
        </is>
      </c>
      <c r="I1" s="4" t="inlineStr">
        <is>
          <t>Quoted Lead Time (days)</t>
        </is>
      </c>
      <c r="J1" s="4" t="inlineStr">
        <is>
          <t>Actual Lead Time (days)</t>
        </is>
      </c>
      <c r="K1" s="4" t="inlineStr">
        <is>
          <t>Lead Time Variance %</t>
        </is>
      </c>
      <c r="L1" s="4" t="inlineStr">
        <is>
          <t>PO Amount</t>
        </is>
      </c>
      <c r="M1" s="4" t="inlineStr">
        <is>
          <t>Invoiced Amount</t>
        </is>
      </c>
      <c r="N1" s="4" t="inlineStr">
        <is>
          <t>Price Variance %</t>
        </is>
      </c>
      <c r="O1" s="4" t="inlineStr">
        <is>
          <t>NCR Acknowledge Time (hrs)</t>
        </is>
      </c>
      <c r="P1" s="4" t="inlineStr">
        <is>
          <t>CAP/8D Closure Time (days)</t>
        </is>
      </c>
      <c r="Q1" s="4" t="inlineStr">
        <is>
          <t>Returns/Warranty Rate %</t>
        </is>
      </c>
    </row>
    <row r="2">
      <c r="A2" s="10" t="n"/>
      <c r="B2" s="11" t="n"/>
      <c r="C2" s="12" t="n"/>
      <c r="D2" s="13" t="n"/>
      <c r="E2" s="12" t="n"/>
      <c r="F2" s="12" t="n"/>
      <c r="G2" s="12" t="n"/>
      <c r="H2" s="12" t="n"/>
      <c r="I2" s="13" t="n"/>
      <c r="J2" s="13" t="n"/>
      <c r="K2" s="14">
        <f>IF(OR(I2="",J2=""),"",(J2-I2)/I2)</f>
        <v/>
      </c>
      <c r="L2" s="15" t="n"/>
      <c r="M2" s="15" t="n"/>
      <c r="N2" s="14">
        <f>IF(OR(L2="",M2=""),"",(M2-L2)/L2)</f>
        <v/>
      </c>
      <c r="O2" s="13" t="n"/>
      <c r="P2" s="13" t="n"/>
      <c r="Q2" s="12" t="n"/>
    </row>
    <row r="3">
      <c r="A3" s="10" t="n"/>
      <c r="B3" s="11" t="n"/>
      <c r="C3" s="12" t="n"/>
      <c r="D3" s="13" t="n"/>
      <c r="E3" s="12" t="n"/>
      <c r="F3" s="12" t="n"/>
      <c r="G3" s="12" t="n"/>
      <c r="H3" s="12" t="n"/>
      <c r="I3" s="13" t="n"/>
      <c r="J3" s="13" t="n"/>
      <c r="K3" s="14">
        <f>IF(OR(I3="",J3=""),"",(J3-I3)/I3)</f>
        <v/>
      </c>
      <c r="L3" s="15" t="n"/>
      <c r="M3" s="15" t="n"/>
      <c r="N3" s="14">
        <f>IF(OR(L3="",M3=""),"",(M3-L3)/L3)</f>
        <v/>
      </c>
      <c r="O3" s="13" t="n"/>
      <c r="P3" s="13" t="n"/>
      <c r="Q3" s="12" t="n"/>
    </row>
    <row r="4">
      <c r="A4" s="10" t="n"/>
      <c r="B4" s="11" t="n"/>
      <c r="C4" s="12" t="n"/>
      <c r="D4" s="13" t="n"/>
      <c r="E4" s="12" t="n"/>
      <c r="F4" s="12" t="n"/>
      <c r="G4" s="12" t="n"/>
      <c r="H4" s="12" t="n"/>
      <c r="I4" s="13" t="n"/>
      <c r="J4" s="13" t="n"/>
      <c r="K4" s="14">
        <f>IF(OR(I4="",J4=""),"",(J4-I4)/I4)</f>
        <v/>
      </c>
      <c r="L4" s="15" t="n"/>
      <c r="M4" s="15" t="n"/>
      <c r="N4" s="14">
        <f>IF(OR(L4="",M4=""),"",(M4-L4)/L4)</f>
        <v/>
      </c>
      <c r="O4" s="13" t="n"/>
      <c r="P4" s="13" t="n"/>
      <c r="Q4" s="12" t="n"/>
    </row>
    <row r="5">
      <c r="A5" s="10" t="n"/>
      <c r="B5" s="11" t="n"/>
      <c r="C5" s="12" t="n"/>
      <c r="D5" s="13" t="n"/>
      <c r="E5" s="12" t="n"/>
      <c r="F5" s="12" t="n"/>
      <c r="G5" s="12" t="n"/>
      <c r="H5" s="12" t="n"/>
      <c r="I5" s="13" t="n"/>
      <c r="J5" s="13" t="n"/>
      <c r="K5" s="14">
        <f>IF(OR(I5="",J5=""),"",(J5-I5)/I5)</f>
        <v/>
      </c>
      <c r="L5" s="15" t="n"/>
      <c r="M5" s="15" t="n"/>
      <c r="N5" s="14">
        <f>IF(OR(L5="",M5=""),"",(M5-L5)/L5)</f>
        <v/>
      </c>
      <c r="O5" s="13" t="n"/>
      <c r="P5" s="13" t="n"/>
      <c r="Q5" s="12" t="n"/>
    </row>
    <row r="6">
      <c r="A6" s="10" t="n"/>
      <c r="B6" s="11" t="n"/>
      <c r="C6" s="12" t="n"/>
      <c r="D6" s="13" t="n"/>
      <c r="E6" s="12" t="n"/>
      <c r="F6" s="12" t="n"/>
      <c r="G6" s="12" t="n"/>
      <c r="H6" s="12" t="n"/>
      <c r="I6" s="13" t="n"/>
      <c r="J6" s="13" t="n"/>
      <c r="K6" s="14">
        <f>IF(OR(I6="",J6=""),"",(J6-I6)/I6)</f>
        <v/>
      </c>
      <c r="L6" s="15" t="n"/>
      <c r="M6" s="15" t="n"/>
      <c r="N6" s="14">
        <f>IF(OR(L6="",M6=""),"",(M6-L6)/L6)</f>
        <v/>
      </c>
      <c r="O6" s="13" t="n"/>
      <c r="P6" s="13" t="n"/>
      <c r="Q6" s="12" t="n"/>
    </row>
    <row r="7">
      <c r="A7" s="10" t="n"/>
      <c r="B7" s="11" t="n"/>
      <c r="C7" s="12" t="n"/>
      <c r="D7" s="13" t="n"/>
      <c r="E7" s="12" t="n"/>
      <c r="F7" s="12" t="n"/>
      <c r="G7" s="12" t="n"/>
      <c r="H7" s="12" t="n"/>
      <c r="I7" s="13" t="n"/>
      <c r="J7" s="13" t="n"/>
      <c r="K7" s="14">
        <f>IF(OR(I7="",J7=""),"",(J7-I7)/I7)</f>
        <v/>
      </c>
      <c r="L7" s="15" t="n"/>
      <c r="M7" s="15" t="n"/>
      <c r="N7" s="14">
        <f>IF(OR(L7="",M7=""),"",(M7-L7)/L7)</f>
        <v/>
      </c>
      <c r="O7" s="13" t="n"/>
      <c r="P7" s="13" t="n"/>
      <c r="Q7" s="12" t="n"/>
    </row>
    <row r="8">
      <c r="A8" s="10" t="n"/>
      <c r="B8" s="11" t="n"/>
      <c r="C8" s="12" t="n"/>
      <c r="D8" s="13" t="n"/>
      <c r="E8" s="12" t="n"/>
      <c r="F8" s="12" t="n"/>
      <c r="G8" s="12" t="n"/>
      <c r="H8" s="12" t="n"/>
      <c r="I8" s="13" t="n"/>
      <c r="J8" s="13" t="n"/>
      <c r="K8" s="14">
        <f>IF(OR(I8="",J8=""),"",(J8-I8)/I8)</f>
        <v/>
      </c>
      <c r="L8" s="15" t="n"/>
      <c r="M8" s="15" t="n"/>
      <c r="N8" s="14">
        <f>IF(OR(L8="",M8=""),"",(M8-L8)/L8)</f>
        <v/>
      </c>
      <c r="O8" s="13" t="n"/>
      <c r="P8" s="13" t="n"/>
      <c r="Q8" s="12" t="n"/>
    </row>
    <row r="9">
      <c r="A9" s="10" t="n"/>
      <c r="B9" s="11" t="n"/>
      <c r="C9" s="12" t="n"/>
      <c r="D9" s="13" t="n"/>
      <c r="E9" s="12" t="n"/>
      <c r="F9" s="12" t="n"/>
      <c r="G9" s="12" t="n"/>
      <c r="H9" s="12" t="n"/>
      <c r="I9" s="13" t="n"/>
      <c r="J9" s="13" t="n"/>
      <c r="K9" s="14">
        <f>IF(OR(I9="",J9=""),"",(J9-I9)/I9)</f>
        <v/>
      </c>
      <c r="L9" s="15" t="n"/>
      <c r="M9" s="15" t="n"/>
      <c r="N9" s="14">
        <f>IF(OR(L9="",M9=""),"",(M9-L9)/L9)</f>
        <v/>
      </c>
      <c r="O9" s="13" t="n"/>
      <c r="P9" s="13" t="n"/>
      <c r="Q9" s="12" t="n"/>
    </row>
    <row r="10">
      <c r="A10" s="10" t="n"/>
      <c r="B10" s="11" t="n"/>
      <c r="C10" s="12" t="n"/>
      <c r="D10" s="13" t="n"/>
      <c r="E10" s="12" t="n"/>
      <c r="F10" s="12" t="n"/>
      <c r="G10" s="12" t="n"/>
      <c r="H10" s="12" t="n"/>
      <c r="I10" s="13" t="n"/>
      <c r="J10" s="13" t="n"/>
      <c r="K10" s="14">
        <f>IF(OR(I10="",J10=""),"",(J10-I10)/I10)</f>
        <v/>
      </c>
      <c r="L10" s="15" t="n"/>
      <c r="M10" s="15" t="n"/>
      <c r="N10" s="14">
        <f>IF(OR(L10="",M10=""),"",(M10-L10)/L10)</f>
        <v/>
      </c>
      <c r="O10" s="13" t="n"/>
      <c r="P10" s="13" t="n"/>
      <c r="Q10" s="12" t="n"/>
    </row>
    <row r="11">
      <c r="A11" s="10" t="n"/>
      <c r="B11" s="11" t="n"/>
      <c r="C11" s="12" t="n"/>
      <c r="D11" s="13" t="n"/>
      <c r="E11" s="12" t="n"/>
      <c r="F11" s="12" t="n"/>
      <c r="G11" s="12" t="n"/>
      <c r="H11" s="12" t="n"/>
      <c r="I11" s="13" t="n"/>
      <c r="J11" s="13" t="n"/>
      <c r="K11" s="14">
        <f>IF(OR(I11="",J11=""),"",(J11-I11)/I11)</f>
        <v/>
      </c>
      <c r="L11" s="15" t="n"/>
      <c r="M11" s="15" t="n"/>
      <c r="N11" s="14">
        <f>IF(OR(L11="",M11=""),"",(M11-L11)/L11)</f>
        <v/>
      </c>
      <c r="O11" s="13" t="n"/>
      <c r="P11" s="13" t="n"/>
      <c r="Q11" s="12" t="n"/>
    </row>
    <row r="12">
      <c r="A12" s="10" t="n"/>
      <c r="B12" s="11" t="n"/>
      <c r="C12" s="12" t="n"/>
      <c r="D12" s="13" t="n"/>
      <c r="E12" s="12" t="n"/>
      <c r="F12" s="12" t="n"/>
      <c r="G12" s="12" t="n"/>
      <c r="H12" s="12" t="n"/>
      <c r="I12" s="13" t="n"/>
      <c r="J12" s="13" t="n"/>
      <c r="K12" s="14">
        <f>IF(OR(I12="",J12=""),"",(J12-I12)/I12)</f>
        <v/>
      </c>
      <c r="L12" s="15" t="n"/>
      <c r="M12" s="15" t="n"/>
      <c r="N12" s="14">
        <f>IF(OR(L12="",M12=""),"",(M12-L12)/L12)</f>
        <v/>
      </c>
      <c r="O12" s="13" t="n"/>
      <c r="P12" s="13" t="n"/>
      <c r="Q12" s="12" t="n"/>
    </row>
    <row r="13">
      <c r="A13" s="10" t="n"/>
      <c r="B13" s="11" t="n"/>
      <c r="C13" s="12" t="n"/>
      <c r="D13" s="13" t="n"/>
      <c r="E13" s="12" t="n"/>
      <c r="F13" s="12" t="n"/>
      <c r="G13" s="12" t="n"/>
      <c r="H13" s="12" t="n"/>
      <c r="I13" s="13" t="n"/>
      <c r="J13" s="13" t="n"/>
      <c r="K13" s="14">
        <f>IF(OR(I13="",J13=""),"",(J13-I13)/I13)</f>
        <v/>
      </c>
      <c r="L13" s="15" t="n"/>
      <c r="M13" s="15" t="n"/>
      <c r="N13" s="14">
        <f>IF(OR(L13="",M13=""),"",(M13-L13)/L13)</f>
        <v/>
      </c>
      <c r="O13" s="13" t="n"/>
      <c r="P13" s="13" t="n"/>
      <c r="Q13" s="12" t="n"/>
    </row>
    <row r="14">
      <c r="A14" s="10" t="n"/>
      <c r="B14" s="11" t="n"/>
      <c r="C14" s="12" t="n"/>
      <c r="D14" s="13" t="n"/>
      <c r="E14" s="12" t="n"/>
      <c r="F14" s="12" t="n"/>
      <c r="G14" s="12" t="n"/>
      <c r="H14" s="12" t="n"/>
      <c r="I14" s="13" t="n"/>
      <c r="J14" s="13" t="n"/>
      <c r="K14" s="14">
        <f>IF(OR(I14="",J14=""),"",(J14-I14)/I14)</f>
        <v/>
      </c>
      <c r="L14" s="15" t="n"/>
      <c r="M14" s="15" t="n"/>
      <c r="N14" s="14">
        <f>IF(OR(L14="",M14=""),"",(M14-L14)/L14)</f>
        <v/>
      </c>
      <c r="O14" s="13" t="n"/>
      <c r="P14" s="13" t="n"/>
      <c r="Q14" s="12" t="n"/>
    </row>
    <row r="15">
      <c r="A15" s="10" t="n"/>
      <c r="B15" s="11" t="n"/>
      <c r="C15" s="12" t="n"/>
      <c r="D15" s="13" t="n"/>
      <c r="E15" s="12" t="n"/>
      <c r="F15" s="12" t="n"/>
      <c r="G15" s="12" t="n"/>
      <c r="H15" s="12" t="n"/>
      <c r="I15" s="13" t="n"/>
      <c r="J15" s="13" t="n"/>
      <c r="K15" s="14">
        <f>IF(OR(I15="",J15=""),"",(J15-I15)/I15)</f>
        <v/>
      </c>
      <c r="L15" s="15" t="n"/>
      <c r="M15" s="15" t="n"/>
      <c r="N15" s="14">
        <f>IF(OR(L15="",M15=""),"",(M15-L15)/L15)</f>
        <v/>
      </c>
      <c r="O15" s="13" t="n"/>
      <c r="P15" s="13" t="n"/>
      <c r="Q15" s="12" t="n"/>
    </row>
    <row r="16">
      <c r="A16" s="10" t="n"/>
      <c r="B16" s="11" t="n"/>
      <c r="C16" s="12" t="n"/>
      <c r="D16" s="13" t="n"/>
      <c r="E16" s="12" t="n"/>
      <c r="F16" s="12" t="n"/>
      <c r="G16" s="12" t="n"/>
      <c r="H16" s="12" t="n"/>
      <c r="I16" s="13" t="n"/>
      <c r="J16" s="13" t="n"/>
      <c r="K16" s="14">
        <f>IF(OR(I16="",J16=""),"",(J16-I16)/I16)</f>
        <v/>
      </c>
      <c r="L16" s="15" t="n"/>
      <c r="M16" s="15" t="n"/>
      <c r="N16" s="14">
        <f>IF(OR(L16="",M16=""),"",(M16-L16)/L16)</f>
        <v/>
      </c>
      <c r="O16" s="13" t="n"/>
      <c r="P16" s="13" t="n"/>
      <c r="Q16" s="12" t="n"/>
    </row>
    <row r="17">
      <c r="A17" s="10" t="n"/>
      <c r="B17" s="11" t="n"/>
      <c r="C17" s="12" t="n"/>
      <c r="D17" s="13" t="n"/>
      <c r="E17" s="12" t="n"/>
      <c r="F17" s="12" t="n"/>
      <c r="G17" s="12" t="n"/>
      <c r="H17" s="12" t="n"/>
      <c r="I17" s="13" t="n"/>
      <c r="J17" s="13" t="n"/>
      <c r="K17" s="14">
        <f>IF(OR(I17="",J17=""),"",(J17-I17)/I17)</f>
        <v/>
      </c>
      <c r="L17" s="15" t="n"/>
      <c r="M17" s="15" t="n"/>
      <c r="N17" s="14">
        <f>IF(OR(L17="",M17=""),"",(M17-L17)/L17)</f>
        <v/>
      </c>
      <c r="O17" s="13" t="n"/>
      <c r="P17" s="13" t="n"/>
      <c r="Q17" s="12" t="n"/>
    </row>
    <row r="18">
      <c r="A18" s="10" t="n"/>
      <c r="B18" s="11" t="n"/>
      <c r="C18" s="12" t="n"/>
      <c r="D18" s="13" t="n"/>
      <c r="E18" s="12" t="n"/>
      <c r="F18" s="12" t="n"/>
      <c r="G18" s="12" t="n"/>
      <c r="H18" s="12" t="n"/>
      <c r="I18" s="13" t="n"/>
      <c r="J18" s="13" t="n"/>
      <c r="K18" s="14">
        <f>IF(OR(I18="",J18=""),"",(J18-I18)/I18)</f>
        <v/>
      </c>
      <c r="L18" s="15" t="n"/>
      <c r="M18" s="15" t="n"/>
      <c r="N18" s="14">
        <f>IF(OR(L18="",M18=""),"",(M18-L18)/L18)</f>
        <v/>
      </c>
      <c r="O18" s="13" t="n"/>
      <c r="P18" s="13" t="n"/>
      <c r="Q18" s="12" t="n"/>
    </row>
    <row r="19">
      <c r="A19" s="10" t="n"/>
      <c r="B19" s="11" t="n"/>
      <c r="C19" s="12" t="n"/>
      <c r="D19" s="13" t="n"/>
      <c r="E19" s="12" t="n"/>
      <c r="F19" s="12" t="n"/>
      <c r="G19" s="12" t="n"/>
      <c r="H19" s="12" t="n"/>
      <c r="I19" s="13" t="n"/>
      <c r="J19" s="13" t="n"/>
      <c r="K19" s="14">
        <f>IF(OR(I19="",J19=""),"",(J19-I19)/I19)</f>
        <v/>
      </c>
      <c r="L19" s="15" t="n"/>
      <c r="M19" s="15" t="n"/>
      <c r="N19" s="14">
        <f>IF(OR(L19="",M19=""),"",(M19-L19)/L19)</f>
        <v/>
      </c>
      <c r="O19" s="13" t="n"/>
      <c r="P19" s="13" t="n"/>
      <c r="Q19" s="12" t="n"/>
    </row>
    <row r="20">
      <c r="A20" s="10" t="n"/>
      <c r="B20" s="11" t="n"/>
      <c r="C20" s="12" t="n"/>
      <c r="D20" s="13" t="n"/>
      <c r="E20" s="12" t="n"/>
      <c r="F20" s="12" t="n"/>
      <c r="G20" s="12" t="n"/>
      <c r="H20" s="12" t="n"/>
      <c r="I20" s="13" t="n"/>
      <c r="J20" s="13" t="n"/>
      <c r="K20" s="14">
        <f>IF(OR(I20="",J20=""),"",(J20-I20)/I20)</f>
        <v/>
      </c>
      <c r="L20" s="15" t="n"/>
      <c r="M20" s="15" t="n"/>
      <c r="N20" s="14">
        <f>IF(OR(L20="",M20=""),"",(M20-L20)/L20)</f>
        <v/>
      </c>
      <c r="O20" s="13" t="n"/>
      <c r="P20" s="13" t="n"/>
      <c r="Q20" s="12" t="n"/>
    </row>
    <row r="21">
      <c r="A21" s="10" t="n"/>
      <c r="B21" s="11" t="n"/>
      <c r="C21" s="12" t="n"/>
      <c r="D21" s="13" t="n"/>
      <c r="E21" s="12" t="n"/>
      <c r="F21" s="12" t="n"/>
      <c r="G21" s="12" t="n"/>
      <c r="H21" s="12" t="n"/>
      <c r="I21" s="13" t="n"/>
      <c r="J21" s="13" t="n"/>
      <c r="K21" s="14">
        <f>IF(OR(I21="",J21=""),"",(J21-I21)/I21)</f>
        <v/>
      </c>
      <c r="L21" s="15" t="n"/>
      <c r="M21" s="15" t="n"/>
      <c r="N21" s="14">
        <f>IF(OR(L21="",M21=""),"",(M21-L21)/L21)</f>
        <v/>
      </c>
      <c r="O21" s="13" t="n"/>
      <c r="P21" s="13" t="n"/>
      <c r="Q21" s="12" t="n"/>
    </row>
    <row r="22">
      <c r="A22" s="10" t="n"/>
      <c r="B22" s="11" t="n"/>
      <c r="C22" s="12" t="n"/>
      <c r="D22" s="13" t="n"/>
      <c r="E22" s="12" t="n"/>
      <c r="F22" s="12" t="n"/>
      <c r="G22" s="12" t="n"/>
      <c r="H22" s="12" t="n"/>
      <c r="I22" s="13" t="n"/>
      <c r="J22" s="13" t="n"/>
      <c r="K22" s="14">
        <f>IF(OR(I22="",J22=""),"",(J22-I22)/I22)</f>
        <v/>
      </c>
      <c r="L22" s="15" t="n"/>
      <c r="M22" s="15" t="n"/>
      <c r="N22" s="14">
        <f>IF(OR(L22="",M22=""),"",(M22-L22)/L22)</f>
        <v/>
      </c>
      <c r="O22" s="13" t="n"/>
      <c r="P22" s="13" t="n"/>
      <c r="Q22" s="12" t="n"/>
    </row>
    <row r="23">
      <c r="A23" s="10" t="n"/>
      <c r="B23" s="11" t="n"/>
      <c r="C23" s="12" t="n"/>
      <c r="D23" s="13" t="n"/>
      <c r="E23" s="12" t="n"/>
      <c r="F23" s="12" t="n"/>
      <c r="G23" s="12" t="n"/>
      <c r="H23" s="12" t="n"/>
      <c r="I23" s="13" t="n"/>
      <c r="J23" s="13" t="n"/>
      <c r="K23" s="14">
        <f>IF(OR(I23="",J23=""),"",(J23-I23)/I23)</f>
        <v/>
      </c>
      <c r="L23" s="15" t="n"/>
      <c r="M23" s="15" t="n"/>
      <c r="N23" s="14">
        <f>IF(OR(L23="",M23=""),"",(M23-L23)/L23)</f>
        <v/>
      </c>
      <c r="O23" s="13" t="n"/>
      <c r="P23" s="13" t="n"/>
      <c r="Q23" s="12" t="n"/>
    </row>
    <row r="24">
      <c r="A24" s="10" t="n"/>
      <c r="B24" s="11" t="n"/>
      <c r="C24" s="12" t="n"/>
      <c r="D24" s="13" t="n"/>
      <c r="E24" s="12" t="n"/>
      <c r="F24" s="12" t="n"/>
      <c r="G24" s="12" t="n"/>
      <c r="H24" s="12" t="n"/>
      <c r="I24" s="13" t="n"/>
      <c r="J24" s="13" t="n"/>
      <c r="K24" s="14">
        <f>IF(OR(I24="",J24=""),"",(J24-I24)/I24)</f>
        <v/>
      </c>
      <c r="L24" s="15" t="n"/>
      <c r="M24" s="15" t="n"/>
      <c r="N24" s="14">
        <f>IF(OR(L24="",M24=""),"",(M24-L24)/L24)</f>
        <v/>
      </c>
      <c r="O24" s="13" t="n"/>
      <c r="P24" s="13" t="n"/>
      <c r="Q24" s="12" t="n"/>
    </row>
    <row r="25">
      <c r="A25" s="10" t="n"/>
      <c r="B25" s="11" t="n"/>
      <c r="C25" s="12" t="n"/>
      <c r="D25" s="13" t="n"/>
      <c r="E25" s="12" t="n"/>
      <c r="F25" s="12" t="n"/>
      <c r="G25" s="12" t="n"/>
      <c r="H25" s="12" t="n"/>
      <c r="I25" s="13" t="n"/>
      <c r="J25" s="13" t="n"/>
      <c r="K25" s="14">
        <f>IF(OR(I25="",J25=""),"",(J25-I25)/I25)</f>
        <v/>
      </c>
      <c r="L25" s="15" t="n"/>
      <c r="M25" s="15" t="n"/>
      <c r="N25" s="14">
        <f>IF(OR(L25="",M25=""),"",(M25-L25)/L25)</f>
        <v/>
      </c>
      <c r="O25" s="13" t="n"/>
      <c r="P25" s="13" t="n"/>
      <c r="Q25" s="12" t="n"/>
    </row>
    <row r="26">
      <c r="A26" s="10" t="n"/>
      <c r="B26" s="11" t="n"/>
      <c r="C26" s="12" t="n"/>
      <c r="D26" s="13" t="n"/>
      <c r="E26" s="12" t="n"/>
      <c r="F26" s="12" t="n"/>
      <c r="G26" s="12" t="n"/>
      <c r="H26" s="12" t="n"/>
      <c r="I26" s="13" t="n"/>
      <c r="J26" s="13" t="n"/>
      <c r="K26" s="14">
        <f>IF(OR(I26="",J26=""),"",(J26-I26)/I26)</f>
        <v/>
      </c>
      <c r="L26" s="15" t="n"/>
      <c r="M26" s="15" t="n"/>
      <c r="N26" s="14">
        <f>IF(OR(L26="",M26=""),"",(M26-L26)/L26)</f>
        <v/>
      </c>
      <c r="O26" s="13" t="n"/>
      <c r="P26" s="13" t="n"/>
      <c r="Q26" s="12" t="n"/>
    </row>
    <row r="27">
      <c r="A27" s="10" t="n"/>
      <c r="B27" s="11" t="n"/>
      <c r="C27" s="12" t="n"/>
      <c r="D27" s="13" t="n"/>
      <c r="E27" s="12" t="n"/>
      <c r="F27" s="12" t="n"/>
      <c r="G27" s="12" t="n"/>
      <c r="H27" s="12" t="n"/>
      <c r="I27" s="13" t="n"/>
      <c r="J27" s="13" t="n"/>
      <c r="K27" s="14">
        <f>IF(OR(I27="",J27=""),"",(J27-I27)/I27)</f>
        <v/>
      </c>
      <c r="L27" s="15" t="n"/>
      <c r="M27" s="15" t="n"/>
      <c r="N27" s="14">
        <f>IF(OR(L27="",M27=""),"",(M27-L27)/L27)</f>
        <v/>
      </c>
      <c r="O27" s="13" t="n"/>
      <c r="P27" s="13" t="n"/>
      <c r="Q27" s="12" t="n"/>
    </row>
    <row r="28">
      <c r="A28" s="10" t="n"/>
      <c r="B28" s="11" t="n"/>
      <c r="C28" s="12" t="n"/>
      <c r="D28" s="13" t="n"/>
      <c r="E28" s="12" t="n"/>
      <c r="F28" s="12" t="n"/>
      <c r="G28" s="12" t="n"/>
      <c r="H28" s="12" t="n"/>
      <c r="I28" s="13" t="n"/>
      <c r="J28" s="13" t="n"/>
      <c r="K28" s="14">
        <f>IF(OR(I28="",J28=""),"",(J28-I28)/I28)</f>
        <v/>
      </c>
      <c r="L28" s="15" t="n"/>
      <c r="M28" s="15" t="n"/>
      <c r="N28" s="14">
        <f>IF(OR(L28="",M28=""),"",(M28-L28)/L28)</f>
        <v/>
      </c>
      <c r="O28" s="13" t="n"/>
      <c r="P28" s="13" t="n"/>
      <c r="Q28" s="12" t="n"/>
    </row>
    <row r="29">
      <c r="A29" s="10" t="n"/>
      <c r="B29" s="11" t="n"/>
      <c r="C29" s="12" t="n"/>
      <c r="D29" s="13" t="n"/>
      <c r="E29" s="12" t="n"/>
      <c r="F29" s="12" t="n"/>
      <c r="G29" s="12" t="n"/>
      <c r="H29" s="12" t="n"/>
      <c r="I29" s="13" t="n"/>
      <c r="J29" s="13" t="n"/>
      <c r="K29" s="14">
        <f>IF(OR(I29="",J29=""),"",(J29-I29)/I29)</f>
        <v/>
      </c>
      <c r="L29" s="15" t="n"/>
      <c r="M29" s="15" t="n"/>
      <c r="N29" s="14">
        <f>IF(OR(L29="",M29=""),"",(M29-L29)/L29)</f>
        <v/>
      </c>
      <c r="O29" s="13" t="n"/>
      <c r="P29" s="13" t="n"/>
      <c r="Q29" s="12" t="n"/>
    </row>
    <row r="30">
      <c r="A30" s="10" t="n"/>
      <c r="B30" s="11" t="n"/>
      <c r="C30" s="12" t="n"/>
      <c r="D30" s="13" t="n"/>
      <c r="E30" s="12" t="n"/>
      <c r="F30" s="12" t="n"/>
      <c r="G30" s="12" t="n"/>
      <c r="H30" s="12" t="n"/>
      <c r="I30" s="13" t="n"/>
      <c r="J30" s="13" t="n"/>
      <c r="K30" s="14">
        <f>IF(OR(I30="",J30=""),"",(J30-I30)/I30)</f>
        <v/>
      </c>
      <c r="L30" s="15" t="n"/>
      <c r="M30" s="15" t="n"/>
      <c r="N30" s="14">
        <f>IF(OR(L30="",M30=""),"",(M30-L30)/L30)</f>
        <v/>
      </c>
      <c r="O30" s="13" t="n"/>
      <c r="P30" s="13" t="n"/>
      <c r="Q30" s="12" t="n"/>
    </row>
    <row r="31">
      <c r="A31" s="10" t="n"/>
      <c r="B31" s="11" t="n"/>
      <c r="C31" s="12" t="n"/>
      <c r="D31" s="13" t="n"/>
      <c r="E31" s="12" t="n"/>
      <c r="F31" s="12" t="n"/>
      <c r="G31" s="12" t="n"/>
      <c r="H31" s="12" t="n"/>
      <c r="I31" s="13" t="n"/>
      <c r="J31" s="13" t="n"/>
      <c r="K31" s="14">
        <f>IF(OR(I31="",J31=""),"",(J31-I31)/I31)</f>
        <v/>
      </c>
      <c r="L31" s="15" t="n"/>
      <c r="M31" s="15" t="n"/>
      <c r="N31" s="14">
        <f>IF(OR(L31="",M31=""),"",(M31-L31)/L31)</f>
        <v/>
      </c>
      <c r="O31" s="13" t="n"/>
      <c r="P31" s="13" t="n"/>
      <c r="Q31" s="12" t="n"/>
    </row>
    <row r="32">
      <c r="A32" s="10" t="n"/>
      <c r="B32" s="11" t="n"/>
      <c r="C32" s="12" t="n"/>
      <c r="D32" s="13" t="n"/>
      <c r="E32" s="12" t="n"/>
      <c r="F32" s="12" t="n"/>
      <c r="G32" s="12" t="n"/>
      <c r="H32" s="12" t="n"/>
      <c r="I32" s="13" t="n"/>
      <c r="J32" s="13" t="n"/>
      <c r="K32" s="14">
        <f>IF(OR(I32="",J32=""),"",(J32-I32)/I32)</f>
        <v/>
      </c>
      <c r="L32" s="15" t="n"/>
      <c r="M32" s="15" t="n"/>
      <c r="N32" s="14">
        <f>IF(OR(L32="",M32=""),"",(M32-L32)/L32)</f>
        <v/>
      </c>
      <c r="O32" s="13" t="n"/>
      <c r="P32" s="13" t="n"/>
      <c r="Q32" s="12" t="n"/>
    </row>
    <row r="33">
      <c r="A33" s="10" t="n"/>
      <c r="B33" s="11" t="n"/>
      <c r="C33" s="12" t="n"/>
      <c r="D33" s="13" t="n"/>
      <c r="E33" s="12" t="n"/>
      <c r="F33" s="12" t="n"/>
      <c r="G33" s="12" t="n"/>
      <c r="H33" s="12" t="n"/>
      <c r="I33" s="13" t="n"/>
      <c r="J33" s="13" t="n"/>
      <c r="K33" s="14">
        <f>IF(OR(I33="",J33=""),"",(J33-I33)/I33)</f>
        <v/>
      </c>
      <c r="L33" s="15" t="n"/>
      <c r="M33" s="15" t="n"/>
      <c r="N33" s="14">
        <f>IF(OR(L33="",M33=""),"",(M33-L33)/L33)</f>
        <v/>
      </c>
      <c r="O33" s="13" t="n"/>
      <c r="P33" s="13" t="n"/>
      <c r="Q33" s="12" t="n"/>
    </row>
    <row r="34">
      <c r="A34" s="10" t="n"/>
      <c r="B34" s="11" t="n"/>
      <c r="C34" s="12" t="n"/>
      <c r="D34" s="13" t="n"/>
      <c r="E34" s="12" t="n"/>
      <c r="F34" s="12" t="n"/>
      <c r="G34" s="12" t="n"/>
      <c r="H34" s="12" t="n"/>
      <c r="I34" s="13" t="n"/>
      <c r="J34" s="13" t="n"/>
      <c r="K34" s="14">
        <f>IF(OR(I34="",J34=""),"",(J34-I34)/I34)</f>
        <v/>
      </c>
      <c r="L34" s="15" t="n"/>
      <c r="M34" s="15" t="n"/>
      <c r="N34" s="14">
        <f>IF(OR(L34="",M34=""),"",(M34-L34)/L34)</f>
        <v/>
      </c>
      <c r="O34" s="13" t="n"/>
      <c r="P34" s="13" t="n"/>
      <c r="Q34" s="12" t="n"/>
    </row>
    <row r="35">
      <c r="A35" s="10" t="n"/>
      <c r="B35" s="11" t="n"/>
      <c r="C35" s="12" t="n"/>
      <c r="D35" s="13" t="n"/>
      <c r="E35" s="12" t="n"/>
      <c r="F35" s="12" t="n"/>
      <c r="G35" s="12" t="n"/>
      <c r="H35" s="12" t="n"/>
      <c r="I35" s="13" t="n"/>
      <c r="J35" s="13" t="n"/>
      <c r="K35" s="14">
        <f>IF(OR(I35="",J35=""),"",(J35-I35)/I35)</f>
        <v/>
      </c>
      <c r="L35" s="15" t="n"/>
      <c r="M35" s="15" t="n"/>
      <c r="N35" s="14">
        <f>IF(OR(L35="",M35=""),"",(M35-L35)/L35)</f>
        <v/>
      </c>
      <c r="O35" s="13" t="n"/>
      <c r="P35" s="13" t="n"/>
      <c r="Q35" s="12" t="n"/>
    </row>
    <row r="36">
      <c r="A36" s="10" t="n"/>
      <c r="B36" s="11" t="n"/>
      <c r="C36" s="12" t="n"/>
      <c r="D36" s="13" t="n"/>
      <c r="E36" s="12" t="n"/>
      <c r="F36" s="12" t="n"/>
      <c r="G36" s="12" t="n"/>
      <c r="H36" s="12" t="n"/>
      <c r="I36" s="13" t="n"/>
      <c r="J36" s="13" t="n"/>
      <c r="K36" s="14">
        <f>IF(OR(I36="",J36=""),"",(J36-I36)/I36)</f>
        <v/>
      </c>
      <c r="L36" s="15" t="n"/>
      <c r="M36" s="15" t="n"/>
      <c r="N36" s="14">
        <f>IF(OR(L36="",M36=""),"",(M36-L36)/L36)</f>
        <v/>
      </c>
      <c r="O36" s="13" t="n"/>
      <c r="P36" s="13" t="n"/>
      <c r="Q36" s="12" t="n"/>
    </row>
    <row r="37">
      <c r="A37" s="10" t="n"/>
      <c r="B37" s="11" t="n"/>
      <c r="C37" s="12" t="n"/>
      <c r="D37" s="13" t="n"/>
      <c r="E37" s="12" t="n"/>
      <c r="F37" s="12" t="n"/>
      <c r="G37" s="12" t="n"/>
      <c r="H37" s="12" t="n"/>
      <c r="I37" s="13" t="n"/>
      <c r="J37" s="13" t="n"/>
      <c r="K37" s="14">
        <f>IF(OR(I37="",J37=""),"",(J37-I37)/I37)</f>
        <v/>
      </c>
      <c r="L37" s="15" t="n"/>
      <c r="M37" s="15" t="n"/>
      <c r="N37" s="14">
        <f>IF(OR(L37="",M37=""),"",(M37-L37)/L37)</f>
        <v/>
      </c>
      <c r="O37" s="13" t="n"/>
      <c r="P37" s="13" t="n"/>
      <c r="Q37" s="12" t="n"/>
    </row>
    <row r="38">
      <c r="A38" s="10" t="n"/>
      <c r="B38" s="11" t="n"/>
      <c r="C38" s="12" t="n"/>
      <c r="D38" s="13" t="n"/>
      <c r="E38" s="12" t="n"/>
      <c r="F38" s="12" t="n"/>
      <c r="G38" s="12" t="n"/>
      <c r="H38" s="12" t="n"/>
      <c r="I38" s="13" t="n"/>
      <c r="J38" s="13" t="n"/>
      <c r="K38" s="14">
        <f>IF(OR(I38="",J38=""),"",(J38-I38)/I38)</f>
        <v/>
      </c>
      <c r="L38" s="15" t="n"/>
      <c r="M38" s="15" t="n"/>
      <c r="N38" s="14">
        <f>IF(OR(L38="",M38=""),"",(M38-L38)/L38)</f>
        <v/>
      </c>
      <c r="O38" s="13" t="n"/>
      <c r="P38" s="13" t="n"/>
      <c r="Q38" s="12" t="n"/>
    </row>
    <row r="39">
      <c r="A39" s="10" t="n"/>
      <c r="B39" s="11" t="n"/>
      <c r="C39" s="12" t="n"/>
      <c r="D39" s="13" t="n"/>
      <c r="E39" s="12" t="n"/>
      <c r="F39" s="12" t="n"/>
      <c r="G39" s="12" t="n"/>
      <c r="H39" s="12" t="n"/>
      <c r="I39" s="13" t="n"/>
      <c r="J39" s="13" t="n"/>
      <c r="K39" s="14">
        <f>IF(OR(I39="",J39=""),"",(J39-I39)/I39)</f>
        <v/>
      </c>
      <c r="L39" s="15" t="n"/>
      <c r="M39" s="15" t="n"/>
      <c r="N39" s="14">
        <f>IF(OR(L39="",M39=""),"",(M39-L39)/L39)</f>
        <v/>
      </c>
      <c r="O39" s="13" t="n"/>
      <c r="P39" s="13" t="n"/>
      <c r="Q39" s="12" t="n"/>
    </row>
    <row r="40">
      <c r="A40" s="10" t="n"/>
      <c r="B40" s="11" t="n"/>
      <c r="C40" s="12" t="n"/>
      <c r="D40" s="13" t="n"/>
      <c r="E40" s="12" t="n"/>
      <c r="F40" s="12" t="n"/>
      <c r="G40" s="12" t="n"/>
      <c r="H40" s="12" t="n"/>
      <c r="I40" s="13" t="n"/>
      <c r="J40" s="13" t="n"/>
      <c r="K40" s="14">
        <f>IF(OR(I40="",J40=""),"",(J40-I40)/I40)</f>
        <v/>
      </c>
      <c r="L40" s="15" t="n"/>
      <c r="M40" s="15" t="n"/>
      <c r="N40" s="14">
        <f>IF(OR(L40="",M40=""),"",(M40-L40)/L40)</f>
        <v/>
      </c>
      <c r="O40" s="13" t="n"/>
      <c r="P40" s="13" t="n"/>
      <c r="Q40" s="12" t="n"/>
    </row>
    <row r="41">
      <c r="A41" s="10" t="n"/>
      <c r="B41" s="11" t="n"/>
      <c r="C41" s="12" t="n"/>
      <c r="D41" s="13" t="n"/>
      <c r="E41" s="12" t="n"/>
      <c r="F41" s="12" t="n"/>
      <c r="G41" s="12" t="n"/>
      <c r="H41" s="12" t="n"/>
      <c r="I41" s="13" t="n"/>
      <c r="J41" s="13" t="n"/>
      <c r="K41" s="14">
        <f>IF(OR(I41="",J41=""),"",(J41-I41)/I41)</f>
        <v/>
      </c>
      <c r="L41" s="15" t="n"/>
      <c r="M41" s="15" t="n"/>
      <c r="N41" s="14">
        <f>IF(OR(L41="",M41=""),"",(M41-L41)/L41)</f>
        <v/>
      </c>
      <c r="O41" s="13" t="n"/>
      <c r="P41" s="13" t="n"/>
      <c r="Q41" s="12" t="n"/>
    </row>
    <row r="42">
      <c r="A42" s="10" t="n"/>
      <c r="B42" s="11" t="n"/>
      <c r="C42" s="12" t="n"/>
      <c r="D42" s="13" t="n"/>
      <c r="E42" s="12" t="n"/>
      <c r="F42" s="12" t="n"/>
      <c r="G42" s="12" t="n"/>
      <c r="H42" s="12" t="n"/>
      <c r="I42" s="13" t="n"/>
      <c r="J42" s="13" t="n"/>
      <c r="K42" s="14">
        <f>IF(OR(I42="",J42=""),"",(J42-I42)/I42)</f>
        <v/>
      </c>
      <c r="L42" s="15" t="n"/>
      <c r="M42" s="15" t="n"/>
      <c r="N42" s="14">
        <f>IF(OR(L42="",M42=""),"",(M42-L42)/L42)</f>
        <v/>
      </c>
      <c r="O42" s="13" t="n"/>
      <c r="P42" s="13" t="n"/>
      <c r="Q42" s="12" t="n"/>
    </row>
    <row r="43">
      <c r="A43" s="10" t="n"/>
      <c r="B43" s="11" t="n"/>
      <c r="C43" s="12" t="n"/>
      <c r="D43" s="13" t="n"/>
      <c r="E43" s="12" t="n"/>
      <c r="F43" s="12" t="n"/>
      <c r="G43" s="12" t="n"/>
      <c r="H43" s="12" t="n"/>
      <c r="I43" s="13" t="n"/>
      <c r="J43" s="13" t="n"/>
      <c r="K43" s="14">
        <f>IF(OR(I43="",J43=""),"",(J43-I43)/I43)</f>
        <v/>
      </c>
      <c r="L43" s="15" t="n"/>
      <c r="M43" s="15" t="n"/>
      <c r="N43" s="14">
        <f>IF(OR(L43="",M43=""),"",(M43-L43)/L43)</f>
        <v/>
      </c>
      <c r="O43" s="13" t="n"/>
      <c r="P43" s="13" t="n"/>
      <c r="Q43" s="12" t="n"/>
    </row>
    <row r="44">
      <c r="A44" s="10" t="n"/>
      <c r="B44" s="11" t="n"/>
      <c r="C44" s="12" t="n"/>
      <c r="D44" s="13" t="n"/>
      <c r="E44" s="12" t="n"/>
      <c r="F44" s="12" t="n"/>
      <c r="G44" s="12" t="n"/>
      <c r="H44" s="12" t="n"/>
      <c r="I44" s="13" t="n"/>
      <c r="J44" s="13" t="n"/>
      <c r="K44" s="14">
        <f>IF(OR(I44="",J44=""),"",(J44-I44)/I44)</f>
        <v/>
      </c>
      <c r="L44" s="15" t="n"/>
      <c r="M44" s="15" t="n"/>
      <c r="N44" s="14">
        <f>IF(OR(L44="",M44=""),"",(M44-L44)/L44)</f>
        <v/>
      </c>
      <c r="O44" s="13" t="n"/>
      <c r="P44" s="13" t="n"/>
      <c r="Q44" s="12" t="n"/>
    </row>
    <row r="45">
      <c r="A45" s="10" t="n"/>
      <c r="B45" s="11" t="n"/>
      <c r="C45" s="12" t="n"/>
      <c r="D45" s="13" t="n"/>
      <c r="E45" s="12" t="n"/>
      <c r="F45" s="12" t="n"/>
      <c r="G45" s="12" t="n"/>
      <c r="H45" s="12" t="n"/>
      <c r="I45" s="13" t="n"/>
      <c r="J45" s="13" t="n"/>
      <c r="K45" s="14">
        <f>IF(OR(I45="",J45=""),"",(J45-I45)/I45)</f>
        <v/>
      </c>
      <c r="L45" s="15" t="n"/>
      <c r="M45" s="15" t="n"/>
      <c r="N45" s="14">
        <f>IF(OR(L45="",M45=""),"",(M45-L45)/L45)</f>
        <v/>
      </c>
      <c r="O45" s="13" t="n"/>
      <c r="P45" s="13" t="n"/>
      <c r="Q45" s="12" t="n"/>
    </row>
    <row r="46">
      <c r="A46" s="10" t="n"/>
      <c r="B46" s="11" t="n"/>
      <c r="C46" s="12" t="n"/>
      <c r="D46" s="13" t="n"/>
      <c r="E46" s="12" t="n"/>
      <c r="F46" s="12" t="n"/>
      <c r="G46" s="12" t="n"/>
      <c r="H46" s="12" t="n"/>
      <c r="I46" s="13" t="n"/>
      <c r="J46" s="13" t="n"/>
      <c r="K46" s="14">
        <f>IF(OR(I46="",J46=""),"",(J46-I46)/I46)</f>
        <v/>
      </c>
      <c r="L46" s="15" t="n"/>
      <c r="M46" s="15" t="n"/>
      <c r="N46" s="14">
        <f>IF(OR(L46="",M46=""),"",(M46-L46)/L46)</f>
        <v/>
      </c>
      <c r="O46" s="13" t="n"/>
      <c r="P46" s="13" t="n"/>
      <c r="Q46" s="12" t="n"/>
    </row>
    <row r="47">
      <c r="A47" s="10" t="n"/>
      <c r="B47" s="11" t="n"/>
      <c r="C47" s="12" t="n"/>
      <c r="D47" s="13" t="n"/>
      <c r="E47" s="12" t="n"/>
      <c r="F47" s="12" t="n"/>
      <c r="G47" s="12" t="n"/>
      <c r="H47" s="12" t="n"/>
      <c r="I47" s="13" t="n"/>
      <c r="J47" s="13" t="n"/>
      <c r="K47" s="14">
        <f>IF(OR(I47="",J47=""),"",(J47-I47)/I47)</f>
        <v/>
      </c>
      <c r="L47" s="15" t="n"/>
      <c r="M47" s="15" t="n"/>
      <c r="N47" s="14">
        <f>IF(OR(L47="",M47=""),"",(M47-L47)/L47)</f>
        <v/>
      </c>
      <c r="O47" s="13" t="n"/>
      <c r="P47" s="13" t="n"/>
      <c r="Q47" s="12" t="n"/>
    </row>
    <row r="48">
      <c r="A48" s="10" t="n"/>
      <c r="B48" s="11" t="n"/>
      <c r="C48" s="12" t="n"/>
      <c r="D48" s="13" t="n"/>
      <c r="E48" s="12" t="n"/>
      <c r="F48" s="12" t="n"/>
      <c r="G48" s="12" t="n"/>
      <c r="H48" s="12" t="n"/>
      <c r="I48" s="13" t="n"/>
      <c r="J48" s="13" t="n"/>
      <c r="K48" s="14">
        <f>IF(OR(I48="",J48=""),"",(J48-I48)/I48)</f>
        <v/>
      </c>
      <c r="L48" s="15" t="n"/>
      <c r="M48" s="15" t="n"/>
      <c r="N48" s="14">
        <f>IF(OR(L48="",M48=""),"",(M48-L48)/L48)</f>
        <v/>
      </c>
      <c r="O48" s="13" t="n"/>
      <c r="P48" s="13" t="n"/>
      <c r="Q48" s="12" t="n"/>
    </row>
    <row r="49">
      <c r="A49" s="10" t="n"/>
      <c r="B49" s="11" t="n"/>
      <c r="C49" s="12" t="n"/>
      <c r="D49" s="13" t="n"/>
      <c r="E49" s="12" t="n"/>
      <c r="F49" s="12" t="n"/>
      <c r="G49" s="12" t="n"/>
      <c r="H49" s="12" t="n"/>
      <c r="I49" s="13" t="n"/>
      <c r="J49" s="13" t="n"/>
      <c r="K49" s="14">
        <f>IF(OR(I49="",J49=""),"",(J49-I49)/I49)</f>
        <v/>
      </c>
      <c r="L49" s="15" t="n"/>
      <c r="M49" s="15" t="n"/>
      <c r="N49" s="14">
        <f>IF(OR(L49="",M49=""),"",(M49-L49)/L49)</f>
        <v/>
      </c>
      <c r="O49" s="13" t="n"/>
      <c r="P49" s="13" t="n"/>
      <c r="Q49" s="12" t="n"/>
    </row>
    <row r="50">
      <c r="A50" s="10" t="n"/>
      <c r="B50" s="11" t="n"/>
      <c r="C50" s="12" t="n"/>
      <c r="D50" s="13" t="n"/>
      <c r="E50" s="12" t="n"/>
      <c r="F50" s="12" t="n"/>
      <c r="G50" s="12" t="n"/>
      <c r="H50" s="12" t="n"/>
      <c r="I50" s="13" t="n"/>
      <c r="J50" s="13" t="n"/>
      <c r="K50" s="14">
        <f>IF(OR(I50="",J50=""),"",(J50-I50)/I50)</f>
        <v/>
      </c>
      <c r="L50" s="15" t="n"/>
      <c r="M50" s="15" t="n"/>
      <c r="N50" s="14">
        <f>IF(OR(L50="",M50=""),"",(M50-L50)/L50)</f>
        <v/>
      </c>
      <c r="O50" s="13" t="n"/>
      <c r="P50" s="13" t="n"/>
      <c r="Q50" s="12" t="n"/>
    </row>
    <row r="51">
      <c r="A51" s="10" t="n"/>
      <c r="B51" s="11" t="n"/>
      <c r="C51" s="12" t="n"/>
      <c r="D51" s="13" t="n"/>
      <c r="E51" s="12" t="n"/>
      <c r="F51" s="12" t="n"/>
      <c r="G51" s="12" t="n"/>
      <c r="H51" s="12" t="n"/>
      <c r="I51" s="13" t="n"/>
      <c r="J51" s="13" t="n"/>
      <c r="K51" s="14">
        <f>IF(OR(I51="",J51=""),"",(J51-I51)/I51)</f>
        <v/>
      </c>
      <c r="L51" s="15" t="n"/>
      <c r="M51" s="15" t="n"/>
      <c r="N51" s="14">
        <f>IF(OR(L51="",M51=""),"",(M51-L51)/L51)</f>
        <v/>
      </c>
      <c r="O51" s="13" t="n"/>
      <c r="P51" s="13" t="n"/>
      <c r="Q51" s="12" t="n"/>
    </row>
    <row r="52">
      <c r="A52" s="10" t="n"/>
      <c r="B52" s="11" t="n"/>
      <c r="C52" s="12" t="n"/>
      <c r="D52" s="13" t="n"/>
      <c r="E52" s="12" t="n"/>
      <c r="F52" s="12" t="n"/>
      <c r="G52" s="12" t="n"/>
      <c r="H52" s="12" t="n"/>
      <c r="I52" s="13" t="n"/>
      <c r="J52" s="13" t="n"/>
      <c r="K52" s="14">
        <f>IF(OR(I52="",J52=""),"",(J52-I52)/I52)</f>
        <v/>
      </c>
      <c r="L52" s="15" t="n"/>
      <c r="M52" s="15" t="n"/>
      <c r="N52" s="14">
        <f>IF(OR(L52="",M52=""),"",(M52-L52)/L52)</f>
        <v/>
      </c>
      <c r="O52" s="13" t="n"/>
      <c r="P52" s="13" t="n"/>
      <c r="Q52" s="12" t="n"/>
    </row>
    <row r="53">
      <c r="A53" s="10" t="n"/>
      <c r="B53" s="11" t="n"/>
      <c r="C53" s="12" t="n"/>
      <c r="D53" s="13" t="n"/>
      <c r="E53" s="12" t="n"/>
      <c r="F53" s="12" t="n"/>
      <c r="G53" s="12" t="n"/>
      <c r="H53" s="12" t="n"/>
      <c r="I53" s="13" t="n"/>
      <c r="J53" s="13" t="n"/>
      <c r="K53" s="14">
        <f>IF(OR(I53="",J53=""),"",(J53-I53)/I53)</f>
        <v/>
      </c>
      <c r="L53" s="15" t="n"/>
      <c r="M53" s="15" t="n"/>
      <c r="N53" s="14">
        <f>IF(OR(L53="",M53=""),"",(M53-L53)/L53)</f>
        <v/>
      </c>
      <c r="O53" s="13" t="n"/>
      <c r="P53" s="13" t="n"/>
      <c r="Q53" s="12" t="n"/>
    </row>
    <row r="54">
      <c r="A54" s="10" t="n"/>
      <c r="B54" s="11" t="n"/>
      <c r="C54" s="12" t="n"/>
      <c r="D54" s="13" t="n"/>
      <c r="E54" s="12" t="n"/>
      <c r="F54" s="12" t="n"/>
      <c r="G54" s="12" t="n"/>
      <c r="H54" s="12" t="n"/>
      <c r="I54" s="13" t="n"/>
      <c r="J54" s="13" t="n"/>
      <c r="K54" s="14">
        <f>IF(OR(I54="",J54=""),"",(J54-I54)/I54)</f>
        <v/>
      </c>
      <c r="L54" s="15" t="n"/>
      <c r="M54" s="15" t="n"/>
      <c r="N54" s="14">
        <f>IF(OR(L54="",M54=""),"",(M54-L54)/L54)</f>
        <v/>
      </c>
      <c r="O54" s="13" t="n"/>
      <c r="P54" s="13" t="n"/>
      <c r="Q54" s="12" t="n"/>
    </row>
    <row r="55">
      <c r="A55" s="10" t="n"/>
      <c r="B55" s="11" t="n"/>
      <c r="C55" s="12" t="n"/>
      <c r="D55" s="13" t="n"/>
      <c r="E55" s="12" t="n"/>
      <c r="F55" s="12" t="n"/>
      <c r="G55" s="12" t="n"/>
      <c r="H55" s="12" t="n"/>
      <c r="I55" s="13" t="n"/>
      <c r="J55" s="13" t="n"/>
      <c r="K55" s="14">
        <f>IF(OR(I55="",J55=""),"",(J55-I55)/I55)</f>
        <v/>
      </c>
      <c r="L55" s="15" t="n"/>
      <c r="M55" s="15" t="n"/>
      <c r="N55" s="14">
        <f>IF(OR(L55="",M55=""),"",(M55-L55)/L55)</f>
        <v/>
      </c>
      <c r="O55" s="13" t="n"/>
      <c r="P55" s="13" t="n"/>
      <c r="Q55" s="12" t="n"/>
    </row>
    <row r="56">
      <c r="A56" s="10" t="n"/>
      <c r="B56" s="11" t="n"/>
      <c r="C56" s="12" t="n"/>
      <c r="D56" s="13" t="n"/>
      <c r="E56" s="12" t="n"/>
      <c r="F56" s="12" t="n"/>
      <c r="G56" s="12" t="n"/>
      <c r="H56" s="12" t="n"/>
      <c r="I56" s="13" t="n"/>
      <c r="J56" s="13" t="n"/>
      <c r="K56" s="14">
        <f>IF(OR(I56="",J56=""),"",(J56-I56)/I56)</f>
        <v/>
      </c>
      <c r="L56" s="15" t="n"/>
      <c r="M56" s="15" t="n"/>
      <c r="N56" s="14">
        <f>IF(OR(L56="",M56=""),"",(M56-L56)/L56)</f>
        <v/>
      </c>
      <c r="O56" s="13" t="n"/>
      <c r="P56" s="13" t="n"/>
      <c r="Q56" s="12" t="n"/>
    </row>
    <row r="57">
      <c r="A57" s="10" t="n"/>
      <c r="B57" s="11" t="n"/>
      <c r="C57" s="12" t="n"/>
      <c r="D57" s="13" t="n"/>
      <c r="E57" s="12" t="n"/>
      <c r="F57" s="12" t="n"/>
      <c r="G57" s="12" t="n"/>
      <c r="H57" s="12" t="n"/>
      <c r="I57" s="13" t="n"/>
      <c r="J57" s="13" t="n"/>
      <c r="K57" s="14">
        <f>IF(OR(I57="",J57=""),"",(J57-I57)/I57)</f>
        <v/>
      </c>
      <c r="L57" s="15" t="n"/>
      <c r="M57" s="15" t="n"/>
      <c r="N57" s="14">
        <f>IF(OR(L57="",M57=""),"",(M57-L57)/L57)</f>
        <v/>
      </c>
      <c r="O57" s="13" t="n"/>
      <c r="P57" s="13" t="n"/>
      <c r="Q57" s="12" t="n"/>
    </row>
    <row r="58">
      <c r="A58" s="10" t="n"/>
      <c r="B58" s="11" t="n"/>
      <c r="C58" s="12" t="n"/>
      <c r="D58" s="13" t="n"/>
      <c r="E58" s="12" t="n"/>
      <c r="F58" s="12" t="n"/>
      <c r="G58" s="12" t="n"/>
      <c r="H58" s="12" t="n"/>
      <c r="I58" s="13" t="n"/>
      <c r="J58" s="13" t="n"/>
      <c r="K58" s="14">
        <f>IF(OR(I58="",J58=""),"",(J58-I58)/I58)</f>
        <v/>
      </c>
      <c r="L58" s="15" t="n"/>
      <c r="M58" s="15" t="n"/>
      <c r="N58" s="14">
        <f>IF(OR(L58="",M58=""),"",(M58-L58)/L58)</f>
        <v/>
      </c>
      <c r="O58" s="13" t="n"/>
      <c r="P58" s="13" t="n"/>
      <c r="Q58" s="12" t="n"/>
    </row>
    <row r="59">
      <c r="A59" s="10" t="n"/>
      <c r="B59" s="11" t="n"/>
      <c r="C59" s="12" t="n"/>
      <c r="D59" s="13" t="n"/>
      <c r="E59" s="12" t="n"/>
      <c r="F59" s="12" t="n"/>
      <c r="G59" s="12" t="n"/>
      <c r="H59" s="12" t="n"/>
      <c r="I59" s="13" t="n"/>
      <c r="J59" s="13" t="n"/>
      <c r="K59" s="14">
        <f>IF(OR(I59="",J59=""),"",(J59-I59)/I59)</f>
        <v/>
      </c>
      <c r="L59" s="15" t="n"/>
      <c r="M59" s="15" t="n"/>
      <c r="N59" s="14">
        <f>IF(OR(L59="",M59=""),"",(M59-L59)/L59)</f>
        <v/>
      </c>
      <c r="O59" s="13" t="n"/>
      <c r="P59" s="13" t="n"/>
      <c r="Q59" s="12" t="n"/>
    </row>
    <row r="60">
      <c r="A60" s="10" t="n"/>
      <c r="B60" s="11" t="n"/>
      <c r="C60" s="12" t="n"/>
      <c r="D60" s="13" t="n"/>
      <c r="E60" s="12" t="n"/>
      <c r="F60" s="12" t="n"/>
      <c r="G60" s="12" t="n"/>
      <c r="H60" s="12" t="n"/>
      <c r="I60" s="13" t="n"/>
      <c r="J60" s="13" t="n"/>
      <c r="K60" s="14">
        <f>IF(OR(I60="",J60=""),"",(J60-I60)/I60)</f>
        <v/>
      </c>
      <c r="L60" s="15" t="n"/>
      <c r="M60" s="15" t="n"/>
      <c r="N60" s="14">
        <f>IF(OR(L60="",M60=""),"",(M60-L60)/L60)</f>
        <v/>
      </c>
      <c r="O60" s="13" t="n"/>
      <c r="P60" s="13" t="n"/>
      <c r="Q60" s="12" t="n"/>
    </row>
    <row r="61">
      <c r="A61" s="10" t="n"/>
      <c r="B61" s="11" t="n"/>
      <c r="C61" s="12" t="n"/>
      <c r="D61" s="13" t="n"/>
      <c r="E61" s="12" t="n"/>
      <c r="F61" s="12" t="n"/>
      <c r="G61" s="12" t="n"/>
      <c r="H61" s="12" t="n"/>
      <c r="I61" s="13" t="n"/>
      <c r="J61" s="13" t="n"/>
      <c r="K61" s="14">
        <f>IF(OR(I61="",J61=""),"",(J61-I61)/I61)</f>
        <v/>
      </c>
      <c r="L61" s="15" t="n"/>
      <c r="M61" s="15" t="n"/>
      <c r="N61" s="14">
        <f>IF(OR(L61="",M61=""),"",(M61-L61)/L61)</f>
        <v/>
      </c>
      <c r="O61" s="13" t="n"/>
      <c r="P61" s="13" t="n"/>
      <c r="Q61" s="12" t="n"/>
    </row>
    <row r="62">
      <c r="A62" s="10" t="n"/>
      <c r="B62" s="11" t="n"/>
      <c r="C62" s="12" t="n"/>
      <c r="D62" s="13" t="n"/>
      <c r="E62" s="12" t="n"/>
      <c r="F62" s="12" t="n"/>
      <c r="G62" s="12" t="n"/>
      <c r="H62" s="12" t="n"/>
      <c r="I62" s="13" t="n"/>
      <c r="J62" s="13" t="n"/>
      <c r="K62" s="14">
        <f>IF(OR(I62="",J62=""),"",(J62-I62)/I62)</f>
        <v/>
      </c>
      <c r="L62" s="15" t="n"/>
      <c r="M62" s="15" t="n"/>
      <c r="N62" s="14">
        <f>IF(OR(L62="",M62=""),"",(M62-L62)/L62)</f>
        <v/>
      </c>
      <c r="O62" s="13" t="n"/>
      <c r="P62" s="13" t="n"/>
      <c r="Q62" s="12" t="n"/>
    </row>
    <row r="63">
      <c r="A63" s="10" t="n"/>
      <c r="B63" s="11" t="n"/>
      <c r="C63" s="12" t="n"/>
      <c r="D63" s="13" t="n"/>
      <c r="E63" s="12" t="n"/>
      <c r="F63" s="12" t="n"/>
      <c r="G63" s="12" t="n"/>
      <c r="H63" s="12" t="n"/>
      <c r="I63" s="13" t="n"/>
      <c r="J63" s="13" t="n"/>
      <c r="K63" s="14">
        <f>IF(OR(I63="",J63=""),"",(J63-I63)/I63)</f>
        <v/>
      </c>
      <c r="L63" s="15" t="n"/>
      <c r="M63" s="15" t="n"/>
      <c r="N63" s="14">
        <f>IF(OR(L63="",M63=""),"",(M63-L63)/L63)</f>
        <v/>
      </c>
      <c r="O63" s="13" t="n"/>
      <c r="P63" s="13" t="n"/>
      <c r="Q63" s="12" t="n"/>
    </row>
    <row r="64">
      <c r="A64" s="10" t="n"/>
      <c r="B64" s="11" t="n"/>
      <c r="C64" s="12" t="n"/>
      <c r="D64" s="13" t="n"/>
      <c r="E64" s="12" t="n"/>
      <c r="F64" s="12" t="n"/>
      <c r="G64" s="12" t="n"/>
      <c r="H64" s="12" t="n"/>
      <c r="I64" s="13" t="n"/>
      <c r="J64" s="13" t="n"/>
      <c r="K64" s="14">
        <f>IF(OR(I64="",J64=""),"",(J64-I64)/I64)</f>
        <v/>
      </c>
      <c r="L64" s="15" t="n"/>
      <c r="M64" s="15" t="n"/>
      <c r="N64" s="14">
        <f>IF(OR(L64="",M64=""),"",(M64-L64)/L64)</f>
        <v/>
      </c>
      <c r="O64" s="13" t="n"/>
      <c r="P64" s="13" t="n"/>
      <c r="Q64" s="12" t="n"/>
    </row>
    <row r="65">
      <c r="A65" s="10" t="n"/>
      <c r="B65" s="11" t="n"/>
      <c r="C65" s="12" t="n"/>
      <c r="D65" s="13" t="n"/>
      <c r="E65" s="12" t="n"/>
      <c r="F65" s="12" t="n"/>
      <c r="G65" s="12" t="n"/>
      <c r="H65" s="12" t="n"/>
      <c r="I65" s="13" t="n"/>
      <c r="J65" s="13" t="n"/>
      <c r="K65" s="14">
        <f>IF(OR(I65="",J65=""),"",(J65-I65)/I65)</f>
        <v/>
      </c>
      <c r="L65" s="15" t="n"/>
      <c r="M65" s="15" t="n"/>
      <c r="N65" s="14">
        <f>IF(OR(L65="",M65=""),"",(M65-L65)/L65)</f>
        <v/>
      </c>
      <c r="O65" s="13" t="n"/>
      <c r="P65" s="13" t="n"/>
      <c r="Q65" s="12" t="n"/>
    </row>
    <row r="66">
      <c r="A66" s="10" t="n"/>
      <c r="B66" s="11" t="n"/>
      <c r="C66" s="12" t="n"/>
      <c r="D66" s="13" t="n"/>
      <c r="E66" s="12" t="n"/>
      <c r="F66" s="12" t="n"/>
      <c r="G66" s="12" t="n"/>
      <c r="H66" s="12" t="n"/>
      <c r="I66" s="13" t="n"/>
      <c r="J66" s="13" t="n"/>
      <c r="K66" s="14">
        <f>IF(OR(I66="",J66=""),"",(J66-I66)/I66)</f>
        <v/>
      </c>
      <c r="L66" s="15" t="n"/>
      <c r="M66" s="15" t="n"/>
      <c r="N66" s="14">
        <f>IF(OR(L66="",M66=""),"",(M66-L66)/L66)</f>
        <v/>
      </c>
      <c r="O66" s="13" t="n"/>
      <c r="P66" s="13" t="n"/>
      <c r="Q66" s="12" t="n"/>
    </row>
    <row r="67">
      <c r="A67" s="10" t="n"/>
      <c r="B67" s="11" t="n"/>
      <c r="C67" s="12" t="n"/>
      <c r="D67" s="13" t="n"/>
      <c r="E67" s="12" t="n"/>
      <c r="F67" s="12" t="n"/>
      <c r="G67" s="12" t="n"/>
      <c r="H67" s="12" t="n"/>
      <c r="I67" s="13" t="n"/>
      <c r="J67" s="13" t="n"/>
      <c r="K67" s="14">
        <f>IF(OR(I67="",J67=""),"",(J67-I67)/I67)</f>
        <v/>
      </c>
      <c r="L67" s="15" t="n"/>
      <c r="M67" s="15" t="n"/>
      <c r="N67" s="14">
        <f>IF(OR(L67="",M67=""),"",(M67-L67)/L67)</f>
        <v/>
      </c>
      <c r="O67" s="13" t="n"/>
      <c r="P67" s="13" t="n"/>
      <c r="Q67" s="12" t="n"/>
    </row>
    <row r="68">
      <c r="A68" s="10" t="n"/>
      <c r="B68" s="11" t="n"/>
      <c r="C68" s="12" t="n"/>
      <c r="D68" s="13" t="n"/>
      <c r="E68" s="12" t="n"/>
      <c r="F68" s="12" t="n"/>
      <c r="G68" s="12" t="n"/>
      <c r="H68" s="12" t="n"/>
      <c r="I68" s="13" t="n"/>
      <c r="J68" s="13" t="n"/>
      <c r="K68" s="14">
        <f>IF(OR(I68="",J68=""),"",(J68-I68)/I68)</f>
        <v/>
      </c>
      <c r="L68" s="15" t="n"/>
      <c r="M68" s="15" t="n"/>
      <c r="N68" s="14">
        <f>IF(OR(L68="",M68=""),"",(M68-L68)/L68)</f>
        <v/>
      </c>
      <c r="O68" s="13" t="n"/>
      <c r="P68" s="13" t="n"/>
      <c r="Q68" s="12" t="n"/>
    </row>
    <row r="69">
      <c r="A69" s="10" t="n"/>
      <c r="B69" s="11" t="n"/>
      <c r="C69" s="12" t="n"/>
      <c r="D69" s="13" t="n"/>
      <c r="E69" s="12" t="n"/>
      <c r="F69" s="12" t="n"/>
      <c r="G69" s="12" t="n"/>
      <c r="H69" s="12" t="n"/>
      <c r="I69" s="13" t="n"/>
      <c r="J69" s="13" t="n"/>
      <c r="K69" s="14">
        <f>IF(OR(I69="",J69=""),"",(J69-I69)/I69)</f>
        <v/>
      </c>
      <c r="L69" s="15" t="n"/>
      <c r="M69" s="15" t="n"/>
      <c r="N69" s="14">
        <f>IF(OR(L69="",M69=""),"",(M69-L69)/L69)</f>
        <v/>
      </c>
      <c r="O69" s="13" t="n"/>
      <c r="P69" s="13" t="n"/>
      <c r="Q69" s="12" t="n"/>
    </row>
    <row r="70">
      <c r="A70" s="10" t="n"/>
      <c r="B70" s="11" t="n"/>
      <c r="C70" s="12" t="n"/>
      <c r="D70" s="13" t="n"/>
      <c r="E70" s="12" t="n"/>
      <c r="F70" s="12" t="n"/>
      <c r="G70" s="12" t="n"/>
      <c r="H70" s="12" t="n"/>
      <c r="I70" s="13" t="n"/>
      <c r="J70" s="13" t="n"/>
      <c r="K70" s="14">
        <f>IF(OR(I70="",J70=""),"",(J70-I70)/I70)</f>
        <v/>
      </c>
      <c r="L70" s="15" t="n"/>
      <c r="M70" s="15" t="n"/>
      <c r="N70" s="14">
        <f>IF(OR(L70="",M70=""),"",(M70-L70)/L70)</f>
        <v/>
      </c>
      <c r="O70" s="13" t="n"/>
      <c r="P70" s="13" t="n"/>
      <c r="Q70" s="12" t="n"/>
    </row>
    <row r="71">
      <c r="A71" s="10" t="n"/>
      <c r="B71" s="11" t="n"/>
      <c r="C71" s="12" t="n"/>
      <c r="D71" s="13" t="n"/>
      <c r="E71" s="12" t="n"/>
      <c r="F71" s="12" t="n"/>
      <c r="G71" s="12" t="n"/>
      <c r="H71" s="12" t="n"/>
      <c r="I71" s="13" t="n"/>
      <c r="J71" s="13" t="n"/>
      <c r="K71" s="14">
        <f>IF(OR(I71="",J71=""),"",(J71-I71)/I71)</f>
        <v/>
      </c>
      <c r="L71" s="15" t="n"/>
      <c r="M71" s="15" t="n"/>
      <c r="N71" s="14">
        <f>IF(OR(L71="",M71=""),"",(M71-L71)/L71)</f>
        <v/>
      </c>
      <c r="O71" s="13" t="n"/>
      <c r="P71" s="13" t="n"/>
      <c r="Q71" s="12" t="n"/>
    </row>
    <row r="72">
      <c r="A72" s="10" t="n"/>
      <c r="B72" s="11" t="n"/>
      <c r="C72" s="12" t="n"/>
      <c r="D72" s="13" t="n"/>
      <c r="E72" s="12" t="n"/>
      <c r="F72" s="12" t="n"/>
      <c r="G72" s="12" t="n"/>
      <c r="H72" s="12" t="n"/>
      <c r="I72" s="13" t="n"/>
      <c r="J72" s="13" t="n"/>
      <c r="K72" s="14">
        <f>IF(OR(I72="",J72=""),"",(J72-I72)/I72)</f>
        <v/>
      </c>
      <c r="L72" s="15" t="n"/>
      <c r="M72" s="15" t="n"/>
      <c r="N72" s="14">
        <f>IF(OR(L72="",M72=""),"",(M72-L72)/L72)</f>
        <v/>
      </c>
      <c r="O72" s="13" t="n"/>
      <c r="P72" s="13" t="n"/>
      <c r="Q72" s="12" t="n"/>
    </row>
    <row r="73">
      <c r="A73" s="10" t="n"/>
      <c r="B73" s="11" t="n"/>
      <c r="C73" s="12" t="n"/>
      <c r="D73" s="13" t="n"/>
      <c r="E73" s="12" t="n"/>
      <c r="F73" s="12" t="n"/>
      <c r="G73" s="12" t="n"/>
      <c r="H73" s="12" t="n"/>
      <c r="I73" s="13" t="n"/>
      <c r="J73" s="13" t="n"/>
      <c r="K73" s="14">
        <f>IF(OR(I73="",J73=""),"",(J73-I73)/I73)</f>
        <v/>
      </c>
      <c r="L73" s="15" t="n"/>
      <c r="M73" s="15" t="n"/>
      <c r="N73" s="14">
        <f>IF(OR(L73="",M73=""),"",(M73-L73)/L73)</f>
        <v/>
      </c>
      <c r="O73" s="13" t="n"/>
      <c r="P73" s="13" t="n"/>
      <c r="Q73" s="12" t="n"/>
    </row>
    <row r="74">
      <c r="A74" s="10" t="n"/>
      <c r="B74" s="11" t="n"/>
      <c r="C74" s="12" t="n"/>
      <c r="D74" s="13" t="n"/>
      <c r="E74" s="12" t="n"/>
      <c r="F74" s="12" t="n"/>
      <c r="G74" s="12" t="n"/>
      <c r="H74" s="12" t="n"/>
      <c r="I74" s="13" t="n"/>
      <c r="J74" s="13" t="n"/>
      <c r="K74" s="14">
        <f>IF(OR(I74="",J74=""),"",(J74-I74)/I74)</f>
        <v/>
      </c>
      <c r="L74" s="15" t="n"/>
      <c r="M74" s="15" t="n"/>
      <c r="N74" s="14">
        <f>IF(OR(L74="",M74=""),"",(M74-L74)/L74)</f>
        <v/>
      </c>
      <c r="O74" s="13" t="n"/>
      <c r="P74" s="13" t="n"/>
      <c r="Q74" s="12" t="n"/>
    </row>
    <row r="75">
      <c r="A75" s="10" t="n"/>
      <c r="B75" s="11" t="n"/>
      <c r="C75" s="12" t="n"/>
      <c r="D75" s="13" t="n"/>
      <c r="E75" s="12" t="n"/>
      <c r="F75" s="12" t="n"/>
      <c r="G75" s="12" t="n"/>
      <c r="H75" s="12" t="n"/>
      <c r="I75" s="13" t="n"/>
      <c r="J75" s="13" t="n"/>
      <c r="K75" s="14">
        <f>IF(OR(I75="",J75=""),"",(J75-I75)/I75)</f>
        <v/>
      </c>
      <c r="L75" s="15" t="n"/>
      <c r="M75" s="15" t="n"/>
      <c r="N75" s="14">
        <f>IF(OR(L75="",M75=""),"",(M75-L75)/L75)</f>
        <v/>
      </c>
      <c r="O75" s="13" t="n"/>
      <c r="P75" s="13" t="n"/>
      <c r="Q75" s="12" t="n"/>
    </row>
    <row r="76">
      <c r="A76" s="10" t="n"/>
      <c r="B76" s="11" t="n"/>
      <c r="C76" s="12" t="n"/>
      <c r="D76" s="13" t="n"/>
      <c r="E76" s="12" t="n"/>
      <c r="F76" s="12" t="n"/>
      <c r="G76" s="12" t="n"/>
      <c r="H76" s="12" t="n"/>
      <c r="I76" s="13" t="n"/>
      <c r="J76" s="13" t="n"/>
      <c r="K76" s="14">
        <f>IF(OR(I76="",J76=""),"",(J76-I76)/I76)</f>
        <v/>
      </c>
      <c r="L76" s="15" t="n"/>
      <c r="M76" s="15" t="n"/>
      <c r="N76" s="14">
        <f>IF(OR(L76="",M76=""),"",(M76-L76)/L76)</f>
        <v/>
      </c>
      <c r="O76" s="13" t="n"/>
      <c r="P76" s="13" t="n"/>
      <c r="Q76" s="12" t="n"/>
    </row>
    <row r="77">
      <c r="A77" s="10" t="n"/>
      <c r="B77" s="11" t="n"/>
      <c r="C77" s="12" t="n"/>
      <c r="D77" s="13" t="n"/>
      <c r="E77" s="12" t="n"/>
      <c r="F77" s="12" t="n"/>
      <c r="G77" s="12" t="n"/>
      <c r="H77" s="12" t="n"/>
      <c r="I77" s="13" t="n"/>
      <c r="J77" s="13" t="n"/>
      <c r="K77" s="14">
        <f>IF(OR(I77="",J77=""),"",(J77-I77)/I77)</f>
        <v/>
      </c>
      <c r="L77" s="15" t="n"/>
      <c r="M77" s="15" t="n"/>
      <c r="N77" s="14">
        <f>IF(OR(L77="",M77=""),"",(M77-L77)/L77)</f>
        <v/>
      </c>
      <c r="O77" s="13" t="n"/>
      <c r="P77" s="13" t="n"/>
      <c r="Q77" s="12" t="n"/>
    </row>
    <row r="78">
      <c r="A78" s="10" t="n"/>
      <c r="B78" s="11" t="n"/>
      <c r="C78" s="12" t="n"/>
      <c r="D78" s="13" t="n"/>
      <c r="E78" s="12" t="n"/>
      <c r="F78" s="12" t="n"/>
      <c r="G78" s="12" t="n"/>
      <c r="H78" s="12" t="n"/>
      <c r="I78" s="13" t="n"/>
      <c r="J78" s="13" t="n"/>
      <c r="K78" s="14">
        <f>IF(OR(I78="",J78=""),"",(J78-I78)/I78)</f>
        <v/>
      </c>
      <c r="L78" s="15" t="n"/>
      <c r="M78" s="15" t="n"/>
      <c r="N78" s="14">
        <f>IF(OR(L78="",M78=""),"",(M78-L78)/L78)</f>
        <v/>
      </c>
      <c r="O78" s="13" t="n"/>
      <c r="P78" s="13" t="n"/>
      <c r="Q78" s="12" t="n"/>
    </row>
    <row r="79">
      <c r="A79" s="10" t="n"/>
      <c r="B79" s="11" t="n"/>
      <c r="C79" s="12" t="n"/>
      <c r="D79" s="13" t="n"/>
      <c r="E79" s="12" t="n"/>
      <c r="F79" s="12" t="n"/>
      <c r="G79" s="12" t="n"/>
      <c r="H79" s="12" t="n"/>
      <c r="I79" s="13" t="n"/>
      <c r="J79" s="13" t="n"/>
      <c r="K79" s="14">
        <f>IF(OR(I79="",J79=""),"",(J79-I79)/I79)</f>
        <v/>
      </c>
      <c r="L79" s="15" t="n"/>
      <c r="M79" s="15" t="n"/>
      <c r="N79" s="14">
        <f>IF(OR(L79="",M79=""),"",(M79-L79)/L79)</f>
        <v/>
      </c>
      <c r="O79" s="13" t="n"/>
      <c r="P79" s="13" t="n"/>
      <c r="Q79" s="12" t="n"/>
    </row>
    <row r="80">
      <c r="A80" s="10" t="n"/>
      <c r="B80" s="11" t="n"/>
      <c r="C80" s="12" t="n"/>
      <c r="D80" s="13" t="n"/>
      <c r="E80" s="12" t="n"/>
      <c r="F80" s="12" t="n"/>
      <c r="G80" s="12" t="n"/>
      <c r="H80" s="12" t="n"/>
      <c r="I80" s="13" t="n"/>
      <c r="J80" s="13" t="n"/>
      <c r="K80" s="14">
        <f>IF(OR(I80="",J80=""),"",(J80-I80)/I80)</f>
        <v/>
      </c>
      <c r="L80" s="15" t="n"/>
      <c r="M80" s="15" t="n"/>
      <c r="N80" s="14">
        <f>IF(OR(L80="",M80=""),"",(M80-L80)/L80)</f>
        <v/>
      </c>
      <c r="O80" s="13" t="n"/>
      <c r="P80" s="13" t="n"/>
      <c r="Q80" s="12" t="n"/>
    </row>
    <row r="81">
      <c r="A81" s="10" t="n"/>
      <c r="B81" s="11" t="n"/>
      <c r="C81" s="12" t="n"/>
      <c r="D81" s="13" t="n"/>
      <c r="E81" s="12" t="n"/>
      <c r="F81" s="12" t="n"/>
      <c r="G81" s="12" t="n"/>
      <c r="H81" s="12" t="n"/>
      <c r="I81" s="13" t="n"/>
      <c r="J81" s="13" t="n"/>
      <c r="K81" s="14">
        <f>IF(OR(I81="",J81=""),"",(J81-I81)/I81)</f>
        <v/>
      </c>
      <c r="L81" s="15" t="n"/>
      <c r="M81" s="15" t="n"/>
      <c r="N81" s="14">
        <f>IF(OR(L81="",M81=""),"",(M81-L81)/L81)</f>
        <v/>
      </c>
      <c r="O81" s="13" t="n"/>
      <c r="P81" s="13" t="n"/>
      <c r="Q81" s="12" t="n"/>
    </row>
    <row r="82">
      <c r="A82" s="10" t="n"/>
      <c r="B82" s="11" t="n"/>
      <c r="C82" s="12" t="n"/>
      <c r="D82" s="13" t="n"/>
      <c r="E82" s="12" t="n"/>
      <c r="F82" s="12" t="n"/>
      <c r="G82" s="12" t="n"/>
      <c r="H82" s="12" t="n"/>
      <c r="I82" s="13" t="n"/>
      <c r="J82" s="13" t="n"/>
      <c r="K82" s="14">
        <f>IF(OR(I82="",J82=""),"",(J82-I82)/I82)</f>
        <v/>
      </c>
      <c r="L82" s="15" t="n"/>
      <c r="M82" s="15" t="n"/>
      <c r="N82" s="14">
        <f>IF(OR(L82="",M82=""),"",(M82-L82)/L82)</f>
        <v/>
      </c>
      <c r="O82" s="13" t="n"/>
      <c r="P82" s="13" t="n"/>
      <c r="Q82" s="12" t="n"/>
    </row>
    <row r="83">
      <c r="A83" s="10" t="n"/>
      <c r="B83" s="11" t="n"/>
      <c r="C83" s="12" t="n"/>
      <c r="D83" s="13" t="n"/>
      <c r="E83" s="12" t="n"/>
      <c r="F83" s="12" t="n"/>
      <c r="G83" s="12" t="n"/>
      <c r="H83" s="12" t="n"/>
      <c r="I83" s="13" t="n"/>
      <c r="J83" s="13" t="n"/>
      <c r="K83" s="14">
        <f>IF(OR(I83="",J83=""),"",(J83-I83)/I83)</f>
        <v/>
      </c>
      <c r="L83" s="15" t="n"/>
      <c r="M83" s="15" t="n"/>
      <c r="N83" s="14">
        <f>IF(OR(L83="",M83=""),"",(M83-L83)/L83)</f>
        <v/>
      </c>
      <c r="O83" s="13" t="n"/>
      <c r="P83" s="13" t="n"/>
      <c r="Q83" s="12" t="n"/>
    </row>
    <row r="84">
      <c r="A84" s="10" t="n"/>
      <c r="B84" s="11" t="n"/>
      <c r="C84" s="12" t="n"/>
      <c r="D84" s="13" t="n"/>
      <c r="E84" s="12" t="n"/>
      <c r="F84" s="12" t="n"/>
      <c r="G84" s="12" t="n"/>
      <c r="H84" s="12" t="n"/>
      <c r="I84" s="13" t="n"/>
      <c r="J84" s="13" t="n"/>
      <c r="K84" s="14">
        <f>IF(OR(I84="",J84=""),"",(J84-I84)/I84)</f>
        <v/>
      </c>
      <c r="L84" s="15" t="n"/>
      <c r="M84" s="15" t="n"/>
      <c r="N84" s="14">
        <f>IF(OR(L84="",M84=""),"",(M84-L84)/L84)</f>
        <v/>
      </c>
      <c r="O84" s="13" t="n"/>
      <c r="P84" s="13" t="n"/>
      <c r="Q84" s="12" t="n"/>
    </row>
    <row r="85">
      <c r="A85" s="10" t="n"/>
      <c r="B85" s="11" t="n"/>
      <c r="C85" s="12" t="n"/>
      <c r="D85" s="13" t="n"/>
      <c r="E85" s="12" t="n"/>
      <c r="F85" s="12" t="n"/>
      <c r="G85" s="12" t="n"/>
      <c r="H85" s="12" t="n"/>
      <c r="I85" s="13" t="n"/>
      <c r="J85" s="13" t="n"/>
      <c r="K85" s="14">
        <f>IF(OR(I85="",J85=""),"",(J85-I85)/I85)</f>
        <v/>
      </c>
      <c r="L85" s="15" t="n"/>
      <c r="M85" s="15" t="n"/>
      <c r="N85" s="14">
        <f>IF(OR(L85="",M85=""),"",(M85-L85)/L85)</f>
        <v/>
      </c>
      <c r="O85" s="13" t="n"/>
      <c r="P85" s="13" t="n"/>
      <c r="Q85" s="12" t="n"/>
    </row>
    <row r="86">
      <c r="A86" s="10" t="n"/>
      <c r="B86" s="11" t="n"/>
      <c r="C86" s="12" t="n"/>
      <c r="D86" s="13" t="n"/>
      <c r="E86" s="12" t="n"/>
      <c r="F86" s="12" t="n"/>
      <c r="G86" s="12" t="n"/>
      <c r="H86" s="12" t="n"/>
      <c r="I86" s="13" t="n"/>
      <c r="J86" s="13" t="n"/>
      <c r="K86" s="14">
        <f>IF(OR(I86="",J86=""),"",(J86-I86)/I86)</f>
        <v/>
      </c>
      <c r="L86" s="15" t="n"/>
      <c r="M86" s="15" t="n"/>
      <c r="N86" s="14">
        <f>IF(OR(L86="",M86=""),"",(M86-L86)/L86)</f>
        <v/>
      </c>
      <c r="O86" s="13" t="n"/>
      <c r="P86" s="13" t="n"/>
      <c r="Q86" s="12" t="n"/>
    </row>
    <row r="87">
      <c r="A87" s="10" t="n"/>
      <c r="B87" s="11" t="n"/>
      <c r="C87" s="12" t="n"/>
      <c r="D87" s="13" t="n"/>
      <c r="E87" s="12" t="n"/>
      <c r="F87" s="12" t="n"/>
      <c r="G87" s="12" t="n"/>
      <c r="H87" s="12" t="n"/>
      <c r="I87" s="13" t="n"/>
      <c r="J87" s="13" t="n"/>
      <c r="K87" s="14">
        <f>IF(OR(I87="",J87=""),"",(J87-I87)/I87)</f>
        <v/>
      </c>
      <c r="L87" s="15" t="n"/>
      <c r="M87" s="15" t="n"/>
      <c r="N87" s="14">
        <f>IF(OR(L87="",M87=""),"",(M87-L87)/L87)</f>
        <v/>
      </c>
      <c r="O87" s="13" t="n"/>
      <c r="P87" s="13" t="n"/>
      <c r="Q87" s="12" t="n"/>
    </row>
    <row r="88">
      <c r="A88" s="10" t="n"/>
      <c r="B88" s="11" t="n"/>
      <c r="C88" s="12" t="n"/>
      <c r="D88" s="13" t="n"/>
      <c r="E88" s="12" t="n"/>
      <c r="F88" s="12" t="n"/>
      <c r="G88" s="12" t="n"/>
      <c r="H88" s="12" t="n"/>
      <c r="I88" s="13" t="n"/>
      <c r="J88" s="13" t="n"/>
      <c r="K88" s="14">
        <f>IF(OR(I88="",J88=""),"",(J88-I88)/I88)</f>
        <v/>
      </c>
      <c r="L88" s="15" t="n"/>
      <c r="M88" s="15" t="n"/>
      <c r="N88" s="14">
        <f>IF(OR(L88="",M88=""),"",(M88-L88)/L88)</f>
        <v/>
      </c>
      <c r="O88" s="13" t="n"/>
      <c r="P88" s="13" t="n"/>
      <c r="Q88" s="12" t="n"/>
    </row>
    <row r="89">
      <c r="A89" s="10" t="n"/>
      <c r="B89" s="11" t="n"/>
      <c r="C89" s="12" t="n"/>
      <c r="D89" s="13" t="n"/>
      <c r="E89" s="12" t="n"/>
      <c r="F89" s="12" t="n"/>
      <c r="G89" s="12" t="n"/>
      <c r="H89" s="12" t="n"/>
      <c r="I89" s="13" t="n"/>
      <c r="J89" s="13" t="n"/>
      <c r="K89" s="14">
        <f>IF(OR(I89="",J89=""),"",(J89-I89)/I89)</f>
        <v/>
      </c>
      <c r="L89" s="15" t="n"/>
      <c r="M89" s="15" t="n"/>
      <c r="N89" s="14">
        <f>IF(OR(L89="",M89=""),"",(M89-L89)/L89)</f>
        <v/>
      </c>
      <c r="O89" s="13" t="n"/>
      <c r="P89" s="13" t="n"/>
      <c r="Q89" s="12" t="n"/>
    </row>
    <row r="90">
      <c r="A90" s="10" t="n"/>
      <c r="B90" s="11" t="n"/>
      <c r="C90" s="12" t="n"/>
      <c r="D90" s="13" t="n"/>
      <c r="E90" s="12" t="n"/>
      <c r="F90" s="12" t="n"/>
      <c r="G90" s="12" t="n"/>
      <c r="H90" s="12" t="n"/>
      <c r="I90" s="13" t="n"/>
      <c r="J90" s="13" t="n"/>
      <c r="K90" s="14">
        <f>IF(OR(I90="",J90=""),"",(J90-I90)/I90)</f>
        <v/>
      </c>
      <c r="L90" s="15" t="n"/>
      <c r="M90" s="15" t="n"/>
      <c r="N90" s="14">
        <f>IF(OR(L90="",M90=""),"",(M90-L90)/L90)</f>
        <v/>
      </c>
      <c r="O90" s="13" t="n"/>
      <c r="P90" s="13" t="n"/>
      <c r="Q90" s="12" t="n"/>
    </row>
    <row r="91">
      <c r="A91" s="10" t="n"/>
      <c r="B91" s="11" t="n"/>
      <c r="C91" s="12" t="n"/>
      <c r="D91" s="13" t="n"/>
      <c r="E91" s="12" t="n"/>
      <c r="F91" s="12" t="n"/>
      <c r="G91" s="12" t="n"/>
      <c r="H91" s="12" t="n"/>
      <c r="I91" s="13" t="n"/>
      <c r="J91" s="13" t="n"/>
      <c r="K91" s="14">
        <f>IF(OR(I91="",J91=""),"",(J91-I91)/I91)</f>
        <v/>
      </c>
      <c r="L91" s="15" t="n"/>
      <c r="M91" s="15" t="n"/>
      <c r="N91" s="14">
        <f>IF(OR(L91="",M91=""),"",(M91-L91)/L91)</f>
        <v/>
      </c>
      <c r="O91" s="13" t="n"/>
      <c r="P91" s="13" t="n"/>
      <c r="Q91" s="12" t="n"/>
    </row>
    <row r="92">
      <c r="A92" s="10" t="n"/>
      <c r="B92" s="11" t="n"/>
      <c r="C92" s="12" t="n"/>
      <c r="D92" s="13" t="n"/>
      <c r="E92" s="12" t="n"/>
      <c r="F92" s="12" t="n"/>
      <c r="G92" s="12" t="n"/>
      <c r="H92" s="12" t="n"/>
      <c r="I92" s="13" t="n"/>
      <c r="J92" s="13" t="n"/>
      <c r="K92" s="14">
        <f>IF(OR(I92="",J92=""),"",(J92-I92)/I92)</f>
        <v/>
      </c>
      <c r="L92" s="15" t="n"/>
      <c r="M92" s="15" t="n"/>
      <c r="N92" s="14">
        <f>IF(OR(L92="",M92=""),"",(M92-L92)/L92)</f>
        <v/>
      </c>
      <c r="O92" s="13" t="n"/>
      <c r="P92" s="13" t="n"/>
      <c r="Q92" s="12" t="n"/>
    </row>
    <row r="93">
      <c r="A93" s="10" t="n"/>
      <c r="B93" s="11" t="n"/>
      <c r="C93" s="12" t="n"/>
      <c r="D93" s="13" t="n"/>
      <c r="E93" s="12" t="n"/>
      <c r="F93" s="12" t="n"/>
      <c r="G93" s="12" t="n"/>
      <c r="H93" s="12" t="n"/>
      <c r="I93" s="13" t="n"/>
      <c r="J93" s="13" t="n"/>
      <c r="K93" s="14">
        <f>IF(OR(I93="",J93=""),"",(J93-I93)/I93)</f>
        <v/>
      </c>
      <c r="L93" s="15" t="n"/>
      <c r="M93" s="15" t="n"/>
      <c r="N93" s="14">
        <f>IF(OR(L93="",M93=""),"",(M93-L93)/L93)</f>
        <v/>
      </c>
      <c r="O93" s="13" t="n"/>
      <c r="P93" s="13" t="n"/>
      <c r="Q93" s="12" t="n"/>
    </row>
    <row r="94">
      <c r="A94" s="10" t="n"/>
      <c r="B94" s="11" t="n"/>
      <c r="C94" s="12" t="n"/>
      <c r="D94" s="13" t="n"/>
      <c r="E94" s="12" t="n"/>
      <c r="F94" s="12" t="n"/>
      <c r="G94" s="12" t="n"/>
      <c r="H94" s="12" t="n"/>
      <c r="I94" s="13" t="n"/>
      <c r="J94" s="13" t="n"/>
      <c r="K94" s="14">
        <f>IF(OR(I94="",J94=""),"",(J94-I94)/I94)</f>
        <v/>
      </c>
      <c r="L94" s="15" t="n"/>
      <c r="M94" s="15" t="n"/>
      <c r="N94" s="14">
        <f>IF(OR(L94="",M94=""),"",(M94-L94)/L94)</f>
        <v/>
      </c>
      <c r="O94" s="13" t="n"/>
      <c r="P94" s="13" t="n"/>
      <c r="Q94" s="12" t="n"/>
    </row>
    <row r="95">
      <c r="A95" s="10" t="n"/>
      <c r="B95" s="11" t="n"/>
      <c r="C95" s="12" t="n"/>
      <c r="D95" s="13" t="n"/>
      <c r="E95" s="12" t="n"/>
      <c r="F95" s="12" t="n"/>
      <c r="G95" s="12" t="n"/>
      <c r="H95" s="12" t="n"/>
      <c r="I95" s="13" t="n"/>
      <c r="J95" s="13" t="n"/>
      <c r="K95" s="14">
        <f>IF(OR(I95="",J95=""),"",(J95-I95)/I95)</f>
        <v/>
      </c>
      <c r="L95" s="15" t="n"/>
      <c r="M95" s="15" t="n"/>
      <c r="N95" s="14">
        <f>IF(OR(L95="",M95=""),"",(M95-L95)/L95)</f>
        <v/>
      </c>
      <c r="O95" s="13" t="n"/>
      <c r="P95" s="13" t="n"/>
      <c r="Q95" s="12" t="n"/>
    </row>
    <row r="96">
      <c r="A96" s="10" t="n"/>
      <c r="B96" s="11" t="n"/>
      <c r="C96" s="12" t="n"/>
      <c r="D96" s="13" t="n"/>
      <c r="E96" s="12" t="n"/>
      <c r="F96" s="12" t="n"/>
      <c r="G96" s="12" t="n"/>
      <c r="H96" s="12" t="n"/>
      <c r="I96" s="13" t="n"/>
      <c r="J96" s="13" t="n"/>
      <c r="K96" s="14">
        <f>IF(OR(I96="",J96=""),"",(J96-I96)/I96)</f>
        <v/>
      </c>
      <c r="L96" s="15" t="n"/>
      <c r="M96" s="15" t="n"/>
      <c r="N96" s="14">
        <f>IF(OR(L96="",M96=""),"",(M96-L96)/L96)</f>
        <v/>
      </c>
      <c r="O96" s="13" t="n"/>
      <c r="P96" s="13" t="n"/>
      <c r="Q96" s="12" t="n"/>
    </row>
    <row r="97">
      <c r="A97" s="10" t="n"/>
      <c r="B97" s="11" t="n"/>
      <c r="C97" s="12" t="n"/>
      <c r="D97" s="13" t="n"/>
      <c r="E97" s="12" t="n"/>
      <c r="F97" s="12" t="n"/>
      <c r="G97" s="12" t="n"/>
      <c r="H97" s="12" t="n"/>
      <c r="I97" s="13" t="n"/>
      <c r="J97" s="13" t="n"/>
      <c r="K97" s="14">
        <f>IF(OR(I97="",J97=""),"",(J97-I97)/I97)</f>
        <v/>
      </c>
      <c r="L97" s="15" t="n"/>
      <c r="M97" s="15" t="n"/>
      <c r="N97" s="14">
        <f>IF(OR(L97="",M97=""),"",(M97-L97)/L97)</f>
        <v/>
      </c>
      <c r="O97" s="13" t="n"/>
      <c r="P97" s="13" t="n"/>
      <c r="Q97" s="12" t="n"/>
    </row>
    <row r="98">
      <c r="A98" s="10" t="n"/>
      <c r="B98" s="11" t="n"/>
      <c r="C98" s="12" t="n"/>
      <c r="D98" s="13" t="n"/>
      <c r="E98" s="12" t="n"/>
      <c r="F98" s="12" t="n"/>
      <c r="G98" s="12" t="n"/>
      <c r="H98" s="12" t="n"/>
      <c r="I98" s="13" t="n"/>
      <c r="J98" s="13" t="n"/>
      <c r="K98" s="14">
        <f>IF(OR(I98="",J98=""),"",(J98-I98)/I98)</f>
        <v/>
      </c>
      <c r="L98" s="15" t="n"/>
      <c r="M98" s="15" t="n"/>
      <c r="N98" s="14">
        <f>IF(OR(L98="",M98=""),"",(M98-L98)/L98)</f>
        <v/>
      </c>
      <c r="O98" s="13" t="n"/>
      <c r="P98" s="13" t="n"/>
      <c r="Q98" s="12" t="n"/>
    </row>
    <row r="99">
      <c r="A99" s="10" t="n"/>
      <c r="B99" s="11" t="n"/>
      <c r="C99" s="12" t="n"/>
      <c r="D99" s="13" t="n"/>
      <c r="E99" s="12" t="n"/>
      <c r="F99" s="12" t="n"/>
      <c r="G99" s="12" t="n"/>
      <c r="H99" s="12" t="n"/>
      <c r="I99" s="13" t="n"/>
      <c r="J99" s="13" t="n"/>
      <c r="K99" s="14">
        <f>IF(OR(I99="",J99=""),"",(J99-I99)/I99)</f>
        <v/>
      </c>
      <c r="L99" s="15" t="n"/>
      <c r="M99" s="15" t="n"/>
      <c r="N99" s="14">
        <f>IF(OR(L99="",M99=""),"",(M99-L99)/L99)</f>
        <v/>
      </c>
      <c r="O99" s="13" t="n"/>
      <c r="P99" s="13" t="n"/>
      <c r="Q99" s="12" t="n"/>
    </row>
    <row r="100">
      <c r="A100" s="10" t="n"/>
      <c r="B100" s="11" t="n"/>
      <c r="C100" s="12" t="n"/>
      <c r="D100" s="13" t="n"/>
      <c r="E100" s="12" t="n"/>
      <c r="F100" s="12" t="n"/>
      <c r="G100" s="12" t="n"/>
      <c r="H100" s="12" t="n"/>
      <c r="I100" s="13" t="n"/>
      <c r="J100" s="13" t="n"/>
      <c r="K100" s="14">
        <f>IF(OR(I100="",J100=""),"",(J100-I100)/I100)</f>
        <v/>
      </c>
      <c r="L100" s="15" t="n"/>
      <c r="M100" s="15" t="n"/>
      <c r="N100" s="14">
        <f>IF(OR(L100="",M100=""),"",(M100-L100)/L100)</f>
        <v/>
      </c>
      <c r="O100" s="13" t="n"/>
      <c r="P100" s="13" t="n"/>
      <c r="Q100" s="12" t="n"/>
    </row>
    <row r="101">
      <c r="A101" s="10" t="n"/>
      <c r="B101" s="11" t="n"/>
      <c r="C101" s="12" t="n"/>
      <c r="D101" s="13" t="n"/>
      <c r="E101" s="12" t="n"/>
      <c r="F101" s="12" t="n"/>
      <c r="G101" s="12" t="n"/>
      <c r="H101" s="12" t="n"/>
      <c r="I101" s="13" t="n"/>
      <c r="J101" s="13" t="n"/>
      <c r="K101" s="14">
        <f>IF(OR(I101="",J101=""),"",(J101-I101)/I101)</f>
        <v/>
      </c>
      <c r="L101" s="15" t="n"/>
      <c r="M101" s="15" t="n"/>
      <c r="N101" s="14">
        <f>IF(OR(L101="",M101=""),"",(M101-L101)/L101)</f>
        <v/>
      </c>
      <c r="O101" s="13" t="n"/>
      <c r="P101" s="13" t="n"/>
      <c r="Q101" s="12" t="n"/>
    </row>
  </sheetData>
  <dataValidations count="1">
    <dataValidation sqref="B2:B101" showDropDown="0" showInputMessage="0" showErrorMessage="0" allowBlank="1" errorTitle="Invalid date" error="Enter a valid date." type="date" operator="between">
      <formula1>DATE(2020,1,1)</formula1>
      <formula2>DATE(2035,12,31)</formula2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Z101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0" customWidth="1" min="1" max="1"/>
    <col width="10" customWidth="1" min="2" max="2"/>
    <col width="10" customWidth="1" min="3" max="3"/>
    <col width="12" customWidth="1" min="4" max="4"/>
    <col width="10" customWidth="1" min="5" max="5"/>
    <col width="12" customWidth="1" min="6" max="6"/>
    <col width="16" customWidth="1" min="7" max="7"/>
    <col width="12" customWidth="1" min="8" max="8"/>
    <col width="14" customWidth="1" min="9" max="9"/>
    <col width="12" customWidth="1" min="10" max="10"/>
    <col width="20" customWidth="1" min="11" max="11"/>
    <col width="14" customWidth="1" min="12" max="12"/>
    <col width="20" customWidth="1" min="13" max="13"/>
    <col width="12" customWidth="1" min="14" max="14"/>
    <col width="16" customWidth="1" min="15" max="15"/>
    <col width="14" customWidth="1" min="16" max="16"/>
    <col width="14" customWidth="1" min="17" max="17"/>
    <col width="12" customWidth="1" min="18" max="18"/>
    <col width="14" customWidth="1" min="19" max="19"/>
    <col width="12" customWidth="1" min="20" max="20"/>
    <col width="18" customWidth="1" min="21" max="21"/>
    <col width="12" customWidth="1" min="22" max="22"/>
    <col width="16" customWidth="1" min="23" max="23"/>
    <col width="12" customWidth="1" min="24" max="24"/>
    <col width="12" customWidth="1" min="25" max="25"/>
    <col width="12" customWidth="1" min="26" max="26"/>
  </cols>
  <sheetData>
    <row r="1">
      <c r="A1" s="4" t="inlineStr">
        <is>
          <t>Supplier</t>
        </is>
      </c>
      <c r="B1" s="4" t="inlineStr">
        <is>
          <t>Month</t>
        </is>
      </c>
      <c r="C1" s="4" t="inlineStr">
        <is>
          <t>OTD %</t>
        </is>
      </c>
      <c r="D1" s="4" t="inlineStr">
        <is>
          <t>OTD Status</t>
        </is>
      </c>
      <c r="E1" s="4" t="inlineStr">
        <is>
          <t>PPM</t>
        </is>
      </c>
      <c r="F1" s="4" t="inlineStr">
        <is>
          <t>PPM Status</t>
        </is>
      </c>
      <c r="G1" s="4" t="inlineStr">
        <is>
          <t>AQL Acceptance %</t>
        </is>
      </c>
      <c r="H1" s="4" t="inlineStr">
        <is>
          <t>AQL Status</t>
        </is>
      </c>
      <c r="I1" s="4" t="inlineStr">
        <is>
          <t>COPQ % of spend</t>
        </is>
      </c>
      <c r="J1" s="4" t="inlineStr">
        <is>
          <t>COPQ Status</t>
        </is>
      </c>
      <c r="K1" s="4" t="inlineStr">
        <is>
          <t>Compliance Pass Rate %</t>
        </is>
      </c>
      <c r="L1" s="4" t="inlineStr">
        <is>
          <t>Compliance Status</t>
        </is>
      </c>
      <c r="M1" s="4" t="inlineStr">
        <is>
          <t>Documentation Accuracy %</t>
        </is>
      </c>
      <c r="N1" s="4" t="inlineStr">
        <is>
          <t>Doc Status</t>
        </is>
      </c>
      <c r="O1" s="4" t="inlineStr">
        <is>
          <t>Lead Time Variance %</t>
        </is>
      </c>
      <c r="P1" s="4" t="inlineStr">
        <is>
          <t>Lead Time Status</t>
        </is>
      </c>
      <c r="Q1" s="4" t="inlineStr">
        <is>
          <t>Price Variance %</t>
        </is>
      </c>
      <c r="R1" s="4" t="inlineStr">
        <is>
          <t>Price Status</t>
        </is>
      </c>
      <c r="S1" s="4" t="inlineStr">
        <is>
          <t>NCR Ack (hrs)</t>
        </is>
      </c>
      <c r="T1" s="4" t="inlineStr">
        <is>
          <t>NCR Status</t>
        </is>
      </c>
      <c r="U1" s="4" t="inlineStr">
        <is>
          <t>CAP/8D Closure (days)</t>
        </is>
      </c>
      <c r="V1" s="4" t="inlineStr">
        <is>
          <t>CAP Status</t>
        </is>
      </c>
      <c r="W1" s="4" t="inlineStr">
        <is>
          <t>Returns/Warranty %</t>
        </is>
      </c>
      <c r="X1" s="4" t="inlineStr">
        <is>
          <t>Returns Status</t>
        </is>
      </c>
      <c r="Y1" s="4" t="inlineStr">
        <is>
          <t>Overall Score</t>
        </is>
      </c>
      <c r="Z1" s="4" t="inlineStr">
        <is>
          <t>Tier</t>
        </is>
      </c>
    </row>
    <row r="2">
      <c r="A2" s="16">
        <f>Monthly_Input!A2</f>
        <v/>
      </c>
      <c r="B2" s="17">
        <f>Monthly_Input!B2</f>
        <v/>
      </c>
      <c r="C2" s="18">
        <f>Monthly_Input!C2</f>
        <v/>
      </c>
      <c r="D2" s="16">
        <f>IF(C2="","",IF(VLOOKUP("On-Time Delivery (OTD)",KPI_Thresholds!$A$2:$F$12,2,FALSE)="HIGH",IF(C2&gt;=VLOOKUP("On-Time Delivery (OTD)",KPI_Thresholds!$A$2:$F$12,3,FALSE),"Green",IF(C2&gt;=VLOOKUP("On-Time Delivery (OTD)",KPI_Thresholds!$A$2:$F$12,4,FALSE),"Amber","Red")),IF(VLOOKUP("On-Time Delivery (OTD)",KPI_Thresholds!$A$2:$F$12,2,FALSE)="LOW",IF(C2&lt;=VLOOKUP("On-Time Delivery (OTD)",KPI_Thresholds!$A$2:$F$12,3,FALSE),"Green",IF(C2&lt;=VLOOKUP("On-Time Delivery (OTD)",KPI_Thresholds!$A$2:$F$12,4,FALSE),"Amber","Red")),IF(ABS(C2)&lt;=VLOOKUP("On-Time Delivery (OTD)",KPI_Thresholds!$A$2:$F$12,3,FALSE),"Green",IF(ABS(C2)&lt;=VLOOKUP("On-Time Delivery (OTD)",KPI_Thresholds!$A$2:$F$12,4,FALSE),"Amber","Red")))))</f>
        <v/>
      </c>
      <c r="E2" s="19">
        <f>Monthly_Input!D2</f>
        <v/>
      </c>
      <c r="F2" s="16">
        <f>IF(E2="","",IF(VLOOKUP("PPM (defective units)",KPI_Thresholds!$A$2:$F$12,2,FALSE)="HIGH",IF(E2&gt;=VLOOKUP("PPM (defective units)",KPI_Thresholds!$A$2:$F$12,3,FALSE),"Green",IF(E2&gt;=VLOOKUP("PPM (defective units)",KPI_Thresholds!$A$2:$F$12,4,FALSE),"Amber","Red")),IF(VLOOKUP("PPM (defective units)",KPI_Thresholds!$A$2:$F$12,2,FALSE)="LOW",IF(E2&lt;=VLOOKUP("PPM (defective units)",KPI_Thresholds!$A$2:$F$12,3,FALSE),"Green",IF(E2&lt;=VLOOKUP("PPM (defective units)",KPI_Thresholds!$A$2:$F$12,4,FALSE),"Amber","Red")),IF(ABS(E2)&lt;=VLOOKUP("PPM (defective units)",KPI_Thresholds!$A$2:$F$12,3,FALSE),"Green",IF(ABS(E2)&lt;=VLOOKUP("PPM (defective units)",KPI_Thresholds!$A$2:$F$12,4,FALSE),"Amber","Red")))))</f>
        <v/>
      </c>
      <c r="G2" s="18">
        <f>Monthly_Input!E2</f>
        <v/>
      </c>
      <c r="H2" s="16">
        <f>IF(G2="","",IF(VLOOKUP("AQL Acceptance Rate",KPI_Thresholds!$A$2:$F$12,2,FALSE)="HIGH",IF(G2&gt;=VLOOKUP("AQL Acceptance Rate",KPI_Thresholds!$A$2:$F$12,3,FALSE),"Green",IF(G2&gt;=VLOOKUP("AQL Acceptance Rate",KPI_Thresholds!$A$2:$F$12,4,FALSE),"Amber","Red")),IF(VLOOKUP("AQL Acceptance Rate",KPI_Thresholds!$A$2:$F$12,2,FALSE)="LOW",IF(G2&lt;=VLOOKUP("AQL Acceptance Rate",KPI_Thresholds!$A$2:$F$12,3,FALSE),"Green",IF(G2&lt;=VLOOKUP("AQL Acceptance Rate",KPI_Thresholds!$A$2:$F$12,4,FALSE),"Amber","Red")),IF(ABS(G2)&lt;=VLOOKUP("AQL Acceptance Rate",KPI_Thresholds!$A$2:$F$12,3,FALSE),"Green",IF(ABS(G2)&lt;=VLOOKUP("AQL Acceptance Rate",KPI_Thresholds!$A$2:$F$12,4,FALSE),"Amber","Red")))))</f>
        <v/>
      </c>
      <c r="I2" s="18">
        <f>Monthly_Input!F2</f>
        <v/>
      </c>
      <c r="J2" s="16">
        <f>IF(I2="","",IF(VLOOKUP("COPQ % of spend",KPI_Thresholds!$A$2:$F$12,2,FALSE)="HIGH",IF(I2&gt;=VLOOKUP("COPQ % of spend",KPI_Thresholds!$A$2:$F$12,3,FALSE),"Green",IF(I2&gt;=VLOOKUP("COPQ % of spend",KPI_Thresholds!$A$2:$F$12,4,FALSE),"Amber","Red")),IF(VLOOKUP("COPQ % of spend",KPI_Thresholds!$A$2:$F$12,2,FALSE)="LOW",IF(I2&lt;=VLOOKUP("COPQ % of spend",KPI_Thresholds!$A$2:$F$12,3,FALSE),"Green",IF(I2&lt;=VLOOKUP("COPQ % of spend",KPI_Thresholds!$A$2:$F$12,4,FALSE),"Amber","Red")),IF(ABS(I2)&lt;=VLOOKUP("COPQ % of spend",KPI_Thresholds!$A$2:$F$12,3,FALSE),"Green",IF(ABS(I2)&lt;=VLOOKUP("COPQ % of spend",KPI_Thresholds!$A$2:$F$12,4,FALSE),"Amber","Red")))))</f>
        <v/>
      </c>
      <c r="K2" s="18">
        <f>Monthly_Input!G2</f>
        <v/>
      </c>
      <c r="L2" s="16">
        <f>IF(K2="","",IF(VLOOKUP("Compliance Pass Rate",KPI_Thresholds!$A$2:$F$12,2,FALSE)="HIGH",IF(K2&gt;=VLOOKUP("Compliance Pass Rate",KPI_Thresholds!$A$2:$F$12,3,FALSE),"Green",IF(K2&gt;=VLOOKUP("Compliance Pass Rate",KPI_Thresholds!$A$2:$F$12,4,FALSE),"Amber","Red")),IF(VLOOKUP("Compliance Pass Rate",KPI_Thresholds!$A$2:$F$12,2,FALSE)="LOW",IF(K2&lt;=VLOOKUP("Compliance Pass Rate",KPI_Thresholds!$A$2:$F$12,3,FALSE),"Green",IF(K2&lt;=VLOOKUP("Compliance Pass Rate",KPI_Thresholds!$A$2:$F$12,4,FALSE),"Amber","Red")),IF(ABS(K2)&lt;=VLOOKUP("Compliance Pass Rate",KPI_Thresholds!$A$2:$F$12,3,FALSE),"Green",IF(ABS(K2)&lt;=VLOOKUP("Compliance Pass Rate",KPI_Thresholds!$A$2:$F$12,4,FALSE),"Amber","Red")))))</f>
        <v/>
      </c>
      <c r="M2" s="18">
        <f>Monthly_Input!H2</f>
        <v/>
      </c>
      <c r="N2" s="16">
        <f>IF(M2="","",IF(VLOOKUP("Documentation Accuracy",KPI_Thresholds!$A$2:$F$12,2,FALSE)="HIGH",IF(M2&gt;=VLOOKUP("Documentation Accuracy",KPI_Thresholds!$A$2:$F$12,3,FALSE),"Green",IF(M2&gt;=VLOOKUP("Documentation Accuracy",KPI_Thresholds!$A$2:$F$12,4,FALSE),"Amber","Red")),IF(VLOOKUP("Documentation Accuracy",KPI_Thresholds!$A$2:$F$12,2,FALSE)="LOW",IF(M2&lt;=VLOOKUP("Documentation Accuracy",KPI_Thresholds!$A$2:$F$12,3,FALSE),"Green",IF(M2&lt;=VLOOKUP("Documentation Accuracy",KPI_Thresholds!$A$2:$F$12,4,FALSE),"Amber","Red")),IF(ABS(M2)&lt;=VLOOKUP("Documentation Accuracy",KPI_Thresholds!$A$2:$F$12,3,FALSE),"Green",IF(ABS(M2)&lt;=VLOOKUP("Documentation Accuracy",KPI_Thresholds!$A$2:$F$12,4,FALSE),"Amber","Red")))))</f>
        <v/>
      </c>
      <c r="O2" s="18">
        <f>Monthly_Input!K2</f>
        <v/>
      </c>
      <c r="P2" s="16">
        <f>IF(O2="","",IF(VLOOKUP("Lead Time Variance %",KPI_Thresholds!$A$2:$F$12,2,FALSE)="HIGH",IF(O2&gt;=VLOOKUP("Lead Time Variance %",KPI_Thresholds!$A$2:$F$12,3,FALSE),"Green",IF(O2&gt;=VLOOKUP("Lead Time Variance %",KPI_Thresholds!$A$2:$F$12,4,FALSE),"Amber","Red")),IF(VLOOKUP("Lead Time Variance %",KPI_Thresholds!$A$2:$F$12,2,FALSE)="LOW",IF(O2&lt;=VLOOKUP("Lead Time Variance %",KPI_Thresholds!$A$2:$F$12,3,FALSE),"Green",IF(O2&lt;=VLOOKUP("Lead Time Variance %",KPI_Thresholds!$A$2:$F$12,4,FALSE),"Amber","Red")),IF(ABS(O2)&lt;=VLOOKUP("Lead Time Variance %",KPI_Thresholds!$A$2:$F$12,3,FALSE),"Green",IF(ABS(O2)&lt;=VLOOKUP("Lead Time Variance %",KPI_Thresholds!$A$2:$F$12,4,FALSE),"Amber","Red")))))</f>
        <v/>
      </c>
      <c r="Q2" s="18">
        <f>Monthly_Input!N2</f>
        <v/>
      </c>
      <c r="R2" s="16">
        <f>IF(Q2="","",IF(VLOOKUP("Price Variance vs PO",KPI_Thresholds!$A$2:$F$12,2,FALSE)="HIGH",IF(Q2&gt;=VLOOKUP("Price Variance vs PO",KPI_Thresholds!$A$2:$F$12,3,FALSE),"Green",IF(Q2&gt;=VLOOKUP("Price Variance vs PO",KPI_Thresholds!$A$2:$F$12,4,FALSE),"Amber","Red")),IF(VLOOKUP("Price Variance vs PO",KPI_Thresholds!$A$2:$F$12,2,FALSE)="LOW",IF(Q2&lt;=VLOOKUP("Price Variance vs PO",KPI_Thresholds!$A$2:$F$12,3,FALSE),"Green",IF(Q2&lt;=VLOOKUP("Price Variance vs PO",KPI_Thresholds!$A$2:$F$12,4,FALSE),"Amber","Red")),IF(ABS(Q2)&lt;=VLOOKUP("Price Variance vs PO",KPI_Thresholds!$A$2:$F$12,3,FALSE),"Green",IF(ABS(Q2)&lt;=VLOOKUP("Price Variance vs PO",KPI_Thresholds!$A$2:$F$12,4,FALSE),"Amber","Red")))))</f>
        <v/>
      </c>
      <c r="S2" s="19">
        <f>Monthly_Input!O2</f>
        <v/>
      </c>
      <c r="T2" s="16">
        <f>IF(S2="","",IF(VLOOKUP("NCR Acknowledge Time",KPI_Thresholds!$A$2:$F$12,2,FALSE)="HIGH",IF(S2&gt;=VLOOKUP("NCR Acknowledge Time",KPI_Thresholds!$A$2:$F$12,3,FALSE),"Green",IF(S2&gt;=VLOOKUP("NCR Acknowledge Time",KPI_Thresholds!$A$2:$F$12,4,FALSE),"Amber","Red")),IF(VLOOKUP("NCR Acknowledge Time",KPI_Thresholds!$A$2:$F$12,2,FALSE)="LOW",IF(S2&lt;=VLOOKUP("NCR Acknowledge Time",KPI_Thresholds!$A$2:$F$12,3,FALSE),"Green",IF(S2&lt;=VLOOKUP("NCR Acknowledge Time",KPI_Thresholds!$A$2:$F$12,4,FALSE),"Amber","Red")),IF(ABS(S2)&lt;=VLOOKUP("NCR Acknowledge Time",KPI_Thresholds!$A$2:$F$12,3,FALSE),"Green",IF(ABS(S2)&lt;=VLOOKUP("NCR Acknowledge Time",KPI_Thresholds!$A$2:$F$12,4,FALSE),"Amber","Red")))))</f>
        <v/>
      </c>
      <c r="U2" s="19">
        <f>Monthly_Input!P2</f>
        <v/>
      </c>
      <c r="V2" s="16">
        <f>IF(U2="","",IF(VLOOKUP("CAP/8D Closure Time",KPI_Thresholds!$A$2:$F$12,2,FALSE)="HIGH",IF(U2&gt;=VLOOKUP("CAP/8D Closure Time",KPI_Thresholds!$A$2:$F$12,3,FALSE),"Green",IF(U2&gt;=VLOOKUP("CAP/8D Closure Time",KPI_Thresholds!$A$2:$F$12,4,FALSE),"Amber","Red")),IF(VLOOKUP("CAP/8D Closure Time",KPI_Thresholds!$A$2:$F$12,2,FALSE)="LOW",IF(U2&lt;=VLOOKUP("CAP/8D Closure Time",KPI_Thresholds!$A$2:$F$12,3,FALSE),"Green",IF(U2&lt;=VLOOKUP("CAP/8D Closure Time",KPI_Thresholds!$A$2:$F$12,4,FALSE),"Amber","Red")),IF(ABS(U2)&lt;=VLOOKUP("CAP/8D Closure Time",KPI_Thresholds!$A$2:$F$12,3,FALSE),"Green",IF(ABS(U2)&lt;=VLOOKUP("CAP/8D Closure Time",KPI_Thresholds!$A$2:$F$12,4,FALSE),"Amber","Red")))))</f>
        <v/>
      </c>
      <c r="W2" s="18">
        <f>Monthly_Input!Q2</f>
        <v/>
      </c>
      <c r="X2" s="16">
        <f>IF(W2="","",IF(VLOOKUP("Returns/Warranty Rate",KPI_Thresholds!$A$2:$F$12,2,FALSE)="HIGH",IF(W2&gt;=VLOOKUP("Returns/Warranty Rate",KPI_Thresholds!$A$2:$F$12,3,FALSE),"Green",IF(W2&gt;=VLOOKUP("Returns/Warranty Rate",KPI_Thresholds!$A$2:$F$12,4,FALSE),"Amber","Red")),IF(VLOOKUP("Returns/Warranty Rate",KPI_Thresholds!$A$2:$F$12,2,FALSE)="LOW",IF(W2&lt;=VLOOKUP("Returns/Warranty Rate",KPI_Thresholds!$A$2:$F$12,3,FALSE),"Green",IF(W2&lt;=VLOOKUP("Returns/Warranty Rate",KPI_Thresholds!$A$2:$F$12,4,FALSE),"Amber","Red")),IF(ABS(W2)&lt;=VLOOKUP("Returns/Warranty Rate",KPI_Thresholds!$A$2:$F$12,3,FALSE),"Green",IF(ABS(W2)&lt;=VLOOKUP("Returns/Warranty Rate",KPI_Thresholds!$A$2:$F$12,4,FALSE),"Amber","Red")))))</f>
        <v/>
      </c>
      <c r="Y2" s="20">
        <f>IF(A2="","",SUM(IF(D2="Green",100,IF(D2="Amber",50,IF(D2="Red",0,"")))*VLOOKUP("On-Time Delivery (OTD)",KPI_Thresholds!$A$2:$F$12,6,FALSE),IF(F2="Green",100,IF(F2="Amber",50,IF(F2="Red",0,"")))*VLOOKUP("PPM (defective units)",KPI_Thresholds!$A$2:$F$12,6,FALSE),IF(H2="Green",100,IF(H2="Amber",50,IF(H2="Red",0,"")))*VLOOKUP("AQL Acceptance Rate",KPI_Thresholds!$A$2:$F$12,6,FALSE),IF(J2="Green",100,IF(J2="Amber",50,IF(J2="Red",0,"")))*VLOOKUP("COPQ % of spend",KPI_Thresholds!$A$2:$F$12,6,FALSE),IF(L2="Green",100,IF(L2="Amber",50,IF(L2="Red",0,"")))*VLOOKUP("Compliance Pass Rate",KPI_Thresholds!$A$2:$F$12,6,FALSE),IF(N2="Green",100,IF(N2="Amber",50,IF(N2="Red",0,"")))*VLOOKUP("Documentation Accuracy",KPI_Thresholds!$A$2:$F$12,6,FALSE),IF(P2="Green",100,IF(P2="Amber",50,IF(P2="Red",0,"")))*VLOOKUP("Lead Time Variance %",KPI_Thresholds!$A$2:$F$12,6,FALSE),IF(R2="Green",100,IF(R2="Amber",50,IF(R2="Red",0,"")))*VLOOKUP("Price Variance vs PO",KPI_Thresholds!$A$2:$F$12,6,FALSE),IF(T2="Green",100,IF(T2="Amber",50,IF(T2="Red",0,"")))*VLOOKUP("NCR Acknowledge Time",KPI_Thresholds!$A$2:$F$12,6,FALSE),IF(V2="Green",100,IF(V2="Amber",50,IF(V2="Red",0,"")))*VLOOKUP("CAP/8D Closure Time",KPI_Thresholds!$A$2:$F$12,6,FALSE),IF(X2="Green",100,IF(X2="Amber",50,IF(X2="Red",0,"")))*VLOOKUP("Returns/Warranty Rate",KPI_Thresholds!$A$2:$F$12,6,FALSE))/100)</f>
        <v/>
      </c>
      <c r="Z2" s="16">
        <f>IF(A2="","",IF(OR(D2="Red",L2="Red"),"Conditional",IF(Y2&gt;=90,"Preferred",IF(Y2&gt;=75,"Approved","Conditional"))))</f>
        <v/>
      </c>
    </row>
    <row r="3">
      <c r="A3" s="16">
        <f>Monthly_Input!A3</f>
        <v/>
      </c>
      <c r="B3" s="17">
        <f>Monthly_Input!B3</f>
        <v/>
      </c>
      <c r="C3" s="18">
        <f>Monthly_Input!C3</f>
        <v/>
      </c>
      <c r="D3" s="16">
        <f>IF(C3="","",IF(VLOOKUP("On-Time Delivery (OTD)",KPI_Thresholds!$A$2:$F$12,2,FALSE)="HIGH",IF(C3&gt;=VLOOKUP("On-Time Delivery (OTD)",KPI_Thresholds!$A$2:$F$12,3,FALSE),"Green",IF(C3&gt;=VLOOKUP("On-Time Delivery (OTD)",KPI_Thresholds!$A$2:$F$12,4,FALSE),"Amber","Red")),IF(VLOOKUP("On-Time Delivery (OTD)",KPI_Thresholds!$A$2:$F$12,2,FALSE)="LOW",IF(C3&lt;=VLOOKUP("On-Time Delivery (OTD)",KPI_Thresholds!$A$2:$F$12,3,FALSE),"Green",IF(C3&lt;=VLOOKUP("On-Time Delivery (OTD)",KPI_Thresholds!$A$2:$F$12,4,FALSE),"Amber","Red")),IF(ABS(C3)&lt;=VLOOKUP("On-Time Delivery (OTD)",KPI_Thresholds!$A$2:$F$12,3,FALSE),"Green",IF(ABS(C3)&lt;=VLOOKUP("On-Time Delivery (OTD)",KPI_Thresholds!$A$2:$F$12,4,FALSE),"Amber","Red")))))</f>
        <v/>
      </c>
      <c r="E3" s="19">
        <f>Monthly_Input!D3</f>
        <v/>
      </c>
      <c r="F3" s="16">
        <f>IF(E3="","",IF(VLOOKUP("PPM (defective units)",KPI_Thresholds!$A$2:$F$12,2,FALSE)="HIGH",IF(E3&gt;=VLOOKUP("PPM (defective units)",KPI_Thresholds!$A$2:$F$12,3,FALSE),"Green",IF(E3&gt;=VLOOKUP("PPM (defective units)",KPI_Thresholds!$A$2:$F$12,4,FALSE),"Amber","Red")),IF(VLOOKUP("PPM (defective units)",KPI_Thresholds!$A$2:$F$12,2,FALSE)="LOW",IF(E3&lt;=VLOOKUP("PPM (defective units)",KPI_Thresholds!$A$2:$F$12,3,FALSE),"Green",IF(E3&lt;=VLOOKUP("PPM (defective units)",KPI_Thresholds!$A$2:$F$12,4,FALSE),"Amber","Red")),IF(ABS(E3)&lt;=VLOOKUP("PPM (defective units)",KPI_Thresholds!$A$2:$F$12,3,FALSE),"Green",IF(ABS(E3)&lt;=VLOOKUP("PPM (defective units)",KPI_Thresholds!$A$2:$F$12,4,FALSE),"Amber","Red")))))</f>
        <v/>
      </c>
      <c r="G3" s="18">
        <f>Monthly_Input!E3</f>
        <v/>
      </c>
      <c r="H3" s="16">
        <f>IF(G3="","",IF(VLOOKUP("AQL Acceptance Rate",KPI_Thresholds!$A$2:$F$12,2,FALSE)="HIGH",IF(G3&gt;=VLOOKUP("AQL Acceptance Rate",KPI_Thresholds!$A$2:$F$12,3,FALSE),"Green",IF(G3&gt;=VLOOKUP("AQL Acceptance Rate",KPI_Thresholds!$A$2:$F$12,4,FALSE),"Amber","Red")),IF(VLOOKUP("AQL Acceptance Rate",KPI_Thresholds!$A$2:$F$12,2,FALSE)="LOW",IF(G3&lt;=VLOOKUP("AQL Acceptance Rate",KPI_Thresholds!$A$2:$F$12,3,FALSE),"Green",IF(G3&lt;=VLOOKUP("AQL Acceptance Rate",KPI_Thresholds!$A$2:$F$12,4,FALSE),"Amber","Red")),IF(ABS(G3)&lt;=VLOOKUP("AQL Acceptance Rate",KPI_Thresholds!$A$2:$F$12,3,FALSE),"Green",IF(ABS(G3)&lt;=VLOOKUP("AQL Acceptance Rate",KPI_Thresholds!$A$2:$F$12,4,FALSE),"Amber","Red")))))</f>
        <v/>
      </c>
      <c r="I3" s="18">
        <f>Monthly_Input!F3</f>
        <v/>
      </c>
      <c r="J3" s="16">
        <f>IF(I3="","",IF(VLOOKUP("COPQ % of spend",KPI_Thresholds!$A$2:$F$12,2,FALSE)="HIGH",IF(I3&gt;=VLOOKUP("COPQ % of spend",KPI_Thresholds!$A$2:$F$12,3,FALSE),"Green",IF(I3&gt;=VLOOKUP("COPQ % of spend",KPI_Thresholds!$A$2:$F$12,4,FALSE),"Amber","Red")),IF(VLOOKUP("COPQ % of spend",KPI_Thresholds!$A$2:$F$12,2,FALSE)="LOW",IF(I3&lt;=VLOOKUP("COPQ % of spend",KPI_Thresholds!$A$2:$F$12,3,FALSE),"Green",IF(I3&lt;=VLOOKUP("COPQ % of spend",KPI_Thresholds!$A$2:$F$12,4,FALSE),"Amber","Red")),IF(ABS(I3)&lt;=VLOOKUP("COPQ % of spend",KPI_Thresholds!$A$2:$F$12,3,FALSE),"Green",IF(ABS(I3)&lt;=VLOOKUP("COPQ % of spend",KPI_Thresholds!$A$2:$F$12,4,FALSE),"Amber","Red")))))</f>
        <v/>
      </c>
      <c r="K3" s="18">
        <f>Monthly_Input!G3</f>
        <v/>
      </c>
      <c r="L3" s="16">
        <f>IF(K3="","",IF(VLOOKUP("Compliance Pass Rate",KPI_Thresholds!$A$2:$F$12,2,FALSE)="HIGH",IF(K3&gt;=VLOOKUP("Compliance Pass Rate",KPI_Thresholds!$A$2:$F$12,3,FALSE),"Green",IF(K3&gt;=VLOOKUP("Compliance Pass Rate",KPI_Thresholds!$A$2:$F$12,4,FALSE),"Amber","Red")),IF(VLOOKUP("Compliance Pass Rate",KPI_Thresholds!$A$2:$F$12,2,FALSE)="LOW",IF(K3&lt;=VLOOKUP("Compliance Pass Rate",KPI_Thresholds!$A$2:$F$12,3,FALSE),"Green",IF(K3&lt;=VLOOKUP("Compliance Pass Rate",KPI_Thresholds!$A$2:$F$12,4,FALSE),"Amber","Red")),IF(ABS(K3)&lt;=VLOOKUP("Compliance Pass Rate",KPI_Thresholds!$A$2:$F$12,3,FALSE),"Green",IF(ABS(K3)&lt;=VLOOKUP("Compliance Pass Rate",KPI_Thresholds!$A$2:$F$12,4,FALSE),"Amber","Red")))))</f>
        <v/>
      </c>
      <c r="M3" s="18">
        <f>Monthly_Input!H3</f>
        <v/>
      </c>
      <c r="N3" s="16">
        <f>IF(M3="","",IF(VLOOKUP("Documentation Accuracy",KPI_Thresholds!$A$2:$F$12,2,FALSE)="HIGH",IF(M3&gt;=VLOOKUP("Documentation Accuracy",KPI_Thresholds!$A$2:$F$12,3,FALSE),"Green",IF(M3&gt;=VLOOKUP("Documentation Accuracy",KPI_Thresholds!$A$2:$F$12,4,FALSE),"Amber","Red")),IF(VLOOKUP("Documentation Accuracy",KPI_Thresholds!$A$2:$F$12,2,FALSE)="LOW",IF(M3&lt;=VLOOKUP("Documentation Accuracy",KPI_Thresholds!$A$2:$F$12,3,FALSE),"Green",IF(M3&lt;=VLOOKUP("Documentation Accuracy",KPI_Thresholds!$A$2:$F$12,4,FALSE),"Amber","Red")),IF(ABS(M3)&lt;=VLOOKUP("Documentation Accuracy",KPI_Thresholds!$A$2:$F$12,3,FALSE),"Green",IF(ABS(M3)&lt;=VLOOKUP("Documentation Accuracy",KPI_Thresholds!$A$2:$F$12,4,FALSE),"Amber","Red")))))</f>
        <v/>
      </c>
      <c r="O3" s="18">
        <f>Monthly_Input!K3</f>
        <v/>
      </c>
      <c r="P3" s="16">
        <f>IF(O3="","",IF(VLOOKUP("Lead Time Variance %",KPI_Thresholds!$A$2:$F$12,2,FALSE)="HIGH",IF(O3&gt;=VLOOKUP("Lead Time Variance %",KPI_Thresholds!$A$2:$F$12,3,FALSE),"Green",IF(O3&gt;=VLOOKUP("Lead Time Variance %",KPI_Thresholds!$A$2:$F$12,4,FALSE),"Amber","Red")),IF(VLOOKUP("Lead Time Variance %",KPI_Thresholds!$A$2:$F$12,2,FALSE)="LOW",IF(O3&lt;=VLOOKUP("Lead Time Variance %",KPI_Thresholds!$A$2:$F$12,3,FALSE),"Green",IF(O3&lt;=VLOOKUP("Lead Time Variance %",KPI_Thresholds!$A$2:$F$12,4,FALSE),"Amber","Red")),IF(ABS(O3)&lt;=VLOOKUP("Lead Time Variance %",KPI_Thresholds!$A$2:$F$12,3,FALSE),"Green",IF(ABS(O3)&lt;=VLOOKUP("Lead Time Variance %",KPI_Thresholds!$A$2:$F$12,4,FALSE),"Amber","Red")))))</f>
        <v/>
      </c>
      <c r="Q3" s="18">
        <f>Monthly_Input!N3</f>
        <v/>
      </c>
      <c r="R3" s="16">
        <f>IF(Q3="","",IF(VLOOKUP("Price Variance vs PO",KPI_Thresholds!$A$2:$F$12,2,FALSE)="HIGH",IF(Q3&gt;=VLOOKUP("Price Variance vs PO",KPI_Thresholds!$A$2:$F$12,3,FALSE),"Green",IF(Q3&gt;=VLOOKUP("Price Variance vs PO",KPI_Thresholds!$A$2:$F$12,4,FALSE),"Amber","Red")),IF(VLOOKUP("Price Variance vs PO",KPI_Thresholds!$A$2:$F$12,2,FALSE)="LOW",IF(Q3&lt;=VLOOKUP("Price Variance vs PO",KPI_Thresholds!$A$2:$F$12,3,FALSE),"Green",IF(Q3&lt;=VLOOKUP("Price Variance vs PO",KPI_Thresholds!$A$2:$F$12,4,FALSE),"Amber","Red")),IF(ABS(Q3)&lt;=VLOOKUP("Price Variance vs PO",KPI_Thresholds!$A$2:$F$12,3,FALSE),"Green",IF(ABS(Q3)&lt;=VLOOKUP("Price Variance vs PO",KPI_Thresholds!$A$2:$F$12,4,FALSE),"Amber","Red")))))</f>
        <v/>
      </c>
      <c r="S3" s="19">
        <f>Monthly_Input!O3</f>
        <v/>
      </c>
      <c r="T3" s="16">
        <f>IF(S3="","",IF(VLOOKUP("NCR Acknowledge Time",KPI_Thresholds!$A$2:$F$12,2,FALSE)="HIGH",IF(S3&gt;=VLOOKUP("NCR Acknowledge Time",KPI_Thresholds!$A$2:$F$12,3,FALSE),"Green",IF(S3&gt;=VLOOKUP("NCR Acknowledge Time",KPI_Thresholds!$A$2:$F$12,4,FALSE),"Amber","Red")),IF(VLOOKUP("NCR Acknowledge Time",KPI_Thresholds!$A$2:$F$12,2,FALSE)="LOW",IF(S3&lt;=VLOOKUP("NCR Acknowledge Time",KPI_Thresholds!$A$2:$F$12,3,FALSE),"Green",IF(S3&lt;=VLOOKUP("NCR Acknowledge Time",KPI_Thresholds!$A$2:$F$12,4,FALSE),"Amber","Red")),IF(ABS(S3)&lt;=VLOOKUP("NCR Acknowledge Time",KPI_Thresholds!$A$2:$F$12,3,FALSE),"Green",IF(ABS(S3)&lt;=VLOOKUP("NCR Acknowledge Time",KPI_Thresholds!$A$2:$F$12,4,FALSE),"Amber","Red")))))</f>
        <v/>
      </c>
      <c r="U3" s="19">
        <f>Monthly_Input!P3</f>
        <v/>
      </c>
      <c r="V3" s="16">
        <f>IF(U3="","",IF(VLOOKUP("CAP/8D Closure Time",KPI_Thresholds!$A$2:$F$12,2,FALSE)="HIGH",IF(U3&gt;=VLOOKUP("CAP/8D Closure Time",KPI_Thresholds!$A$2:$F$12,3,FALSE),"Green",IF(U3&gt;=VLOOKUP("CAP/8D Closure Time",KPI_Thresholds!$A$2:$F$12,4,FALSE),"Amber","Red")),IF(VLOOKUP("CAP/8D Closure Time",KPI_Thresholds!$A$2:$F$12,2,FALSE)="LOW",IF(U3&lt;=VLOOKUP("CAP/8D Closure Time",KPI_Thresholds!$A$2:$F$12,3,FALSE),"Green",IF(U3&lt;=VLOOKUP("CAP/8D Closure Time",KPI_Thresholds!$A$2:$F$12,4,FALSE),"Amber","Red")),IF(ABS(U3)&lt;=VLOOKUP("CAP/8D Closure Time",KPI_Thresholds!$A$2:$F$12,3,FALSE),"Green",IF(ABS(U3)&lt;=VLOOKUP("CAP/8D Closure Time",KPI_Thresholds!$A$2:$F$12,4,FALSE),"Amber","Red")))))</f>
        <v/>
      </c>
      <c r="W3" s="18">
        <f>Monthly_Input!Q3</f>
        <v/>
      </c>
      <c r="X3" s="16">
        <f>IF(W3="","",IF(VLOOKUP("Returns/Warranty Rate",KPI_Thresholds!$A$2:$F$12,2,FALSE)="HIGH",IF(W3&gt;=VLOOKUP("Returns/Warranty Rate",KPI_Thresholds!$A$2:$F$12,3,FALSE),"Green",IF(W3&gt;=VLOOKUP("Returns/Warranty Rate",KPI_Thresholds!$A$2:$F$12,4,FALSE),"Amber","Red")),IF(VLOOKUP("Returns/Warranty Rate",KPI_Thresholds!$A$2:$F$12,2,FALSE)="LOW",IF(W3&lt;=VLOOKUP("Returns/Warranty Rate",KPI_Thresholds!$A$2:$F$12,3,FALSE),"Green",IF(W3&lt;=VLOOKUP("Returns/Warranty Rate",KPI_Thresholds!$A$2:$F$12,4,FALSE),"Amber","Red")),IF(ABS(W3)&lt;=VLOOKUP("Returns/Warranty Rate",KPI_Thresholds!$A$2:$F$12,3,FALSE),"Green",IF(ABS(W3)&lt;=VLOOKUP("Returns/Warranty Rate",KPI_Thresholds!$A$2:$F$12,4,FALSE),"Amber","Red")))))</f>
        <v/>
      </c>
      <c r="Y3" s="20">
        <f>IF(A3="","",SUM(IF(D3="Green",100,IF(D3="Amber",50,IF(D3="Red",0,"")))*VLOOKUP("On-Time Delivery (OTD)",KPI_Thresholds!$A$2:$F$12,6,FALSE),IF(F3="Green",100,IF(F3="Amber",50,IF(F3="Red",0,"")))*VLOOKUP("PPM (defective units)",KPI_Thresholds!$A$2:$F$12,6,FALSE),IF(H3="Green",100,IF(H3="Amber",50,IF(H3="Red",0,"")))*VLOOKUP("AQL Acceptance Rate",KPI_Thresholds!$A$2:$F$12,6,FALSE),IF(J3="Green",100,IF(J3="Amber",50,IF(J3="Red",0,"")))*VLOOKUP("COPQ % of spend",KPI_Thresholds!$A$2:$F$12,6,FALSE),IF(L3="Green",100,IF(L3="Amber",50,IF(L3="Red",0,"")))*VLOOKUP("Compliance Pass Rate",KPI_Thresholds!$A$2:$F$12,6,FALSE),IF(N3="Green",100,IF(N3="Amber",50,IF(N3="Red",0,"")))*VLOOKUP("Documentation Accuracy",KPI_Thresholds!$A$2:$F$12,6,FALSE),IF(P3="Green",100,IF(P3="Amber",50,IF(P3="Red",0,"")))*VLOOKUP("Lead Time Variance %",KPI_Thresholds!$A$2:$F$12,6,FALSE),IF(R3="Green",100,IF(R3="Amber",50,IF(R3="Red",0,"")))*VLOOKUP("Price Variance vs PO",KPI_Thresholds!$A$2:$F$12,6,FALSE),IF(T3="Green",100,IF(T3="Amber",50,IF(T3="Red",0,"")))*VLOOKUP("NCR Acknowledge Time",KPI_Thresholds!$A$2:$F$12,6,FALSE),IF(V3="Green",100,IF(V3="Amber",50,IF(V3="Red",0,"")))*VLOOKUP("CAP/8D Closure Time",KPI_Thresholds!$A$2:$F$12,6,FALSE),IF(X3="Green",100,IF(X3="Amber",50,IF(X3="Red",0,"")))*VLOOKUP("Returns/Warranty Rate",KPI_Thresholds!$A$2:$F$12,6,FALSE))/100)</f>
        <v/>
      </c>
      <c r="Z3" s="16">
        <f>IF(A3="","",IF(OR(D3="Red",L3="Red"),"Conditional",IF(Y3&gt;=90,"Preferred",IF(Y3&gt;=75,"Approved","Conditional"))))</f>
        <v/>
      </c>
    </row>
    <row r="4">
      <c r="A4" s="16">
        <f>Monthly_Input!A4</f>
        <v/>
      </c>
      <c r="B4" s="17">
        <f>Monthly_Input!B4</f>
        <v/>
      </c>
      <c r="C4" s="18">
        <f>Monthly_Input!C4</f>
        <v/>
      </c>
      <c r="D4" s="16">
        <f>IF(C4="","",IF(VLOOKUP("On-Time Delivery (OTD)",KPI_Thresholds!$A$2:$F$12,2,FALSE)="HIGH",IF(C4&gt;=VLOOKUP("On-Time Delivery (OTD)",KPI_Thresholds!$A$2:$F$12,3,FALSE),"Green",IF(C4&gt;=VLOOKUP("On-Time Delivery (OTD)",KPI_Thresholds!$A$2:$F$12,4,FALSE),"Amber","Red")),IF(VLOOKUP("On-Time Delivery (OTD)",KPI_Thresholds!$A$2:$F$12,2,FALSE)="LOW",IF(C4&lt;=VLOOKUP("On-Time Delivery (OTD)",KPI_Thresholds!$A$2:$F$12,3,FALSE),"Green",IF(C4&lt;=VLOOKUP("On-Time Delivery (OTD)",KPI_Thresholds!$A$2:$F$12,4,FALSE),"Amber","Red")),IF(ABS(C4)&lt;=VLOOKUP("On-Time Delivery (OTD)",KPI_Thresholds!$A$2:$F$12,3,FALSE),"Green",IF(ABS(C4)&lt;=VLOOKUP("On-Time Delivery (OTD)",KPI_Thresholds!$A$2:$F$12,4,FALSE),"Amber","Red")))))</f>
        <v/>
      </c>
      <c r="E4" s="19">
        <f>Monthly_Input!D4</f>
        <v/>
      </c>
      <c r="F4" s="16">
        <f>IF(E4="","",IF(VLOOKUP("PPM (defective units)",KPI_Thresholds!$A$2:$F$12,2,FALSE)="HIGH",IF(E4&gt;=VLOOKUP("PPM (defective units)",KPI_Thresholds!$A$2:$F$12,3,FALSE),"Green",IF(E4&gt;=VLOOKUP("PPM (defective units)",KPI_Thresholds!$A$2:$F$12,4,FALSE),"Amber","Red")),IF(VLOOKUP("PPM (defective units)",KPI_Thresholds!$A$2:$F$12,2,FALSE)="LOW",IF(E4&lt;=VLOOKUP("PPM (defective units)",KPI_Thresholds!$A$2:$F$12,3,FALSE),"Green",IF(E4&lt;=VLOOKUP("PPM (defective units)",KPI_Thresholds!$A$2:$F$12,4,FALSE),"Amber","Red")),IF(ABS(E4)&lt;=VLOOKUP("PPM (defective units)",KPI_Thresholds!$A$2:$F$12,3,FALSE),"Green",IF(ABS(E4)&lt;=VLOOKUP("PPM (defective units)",KPI_Thresholds!$A$2:$F$12,4,FALSE),"Amber","Red")))))</f>
        <v/>
      </c>
      <c r="G4" s="18">
        <f>Monthly_Input!E4</f>
        <v/>
      </c>
      <c r="H4" s="16">
        <f>IF(G4="","",IF(VLOOKUP("AQL Acceptance Rate",KPI_Thresholds!$A$2:$F$12,2,FALSE)="HIGH",IF(G4&gt;=VLOOKUP("AQL Acceptance Rate",KPI_Thresholds!$A$2:$F$12,3,FALSE),"Green",IF(G4&gt;=VLOOKUP("AQL Acceptance Rate",KPI_Thresholds!$A$2:$F$12,4,FALSE),"Amber","Red")),IF(VLOOKUP("AQL Acceptance Rate",KPI_Thresholds!$A$2:$F$12,2,FALSE)="LOW",IF(G4&lt;=VLOOKUP("AQL Acceptance Rate",KPI_Thresholds!$A$2:$F$12,3,FALSE),"Green",IF(G4&lt;=VLOOKUP("AQL Acceptance Rate",KPI_Thresholds!$A$2:$F$12,4,FALSE),"Amber","Red")),IF(ABS(G4)&lt;=VLOOKUP("AQL Acceptance Rate",KPI_Thresholds!$A$2:$F$12,3,FALSE),"Green",IF(ABS(G4)&lt;=VLOOKUP("AQL Acceptance Rate",KPI_Thresholds!$A$2:$F$12,4,FALSE),"Amber","Red")))))</f>
        <v/>
      </c>
      <c r="I4" s="18">
        <f>Monthly_Input!F4</f>
        <v/>
      </c>
      <c r="J4" s="16">
        <f>IF(I4="","",IF(VLOOKUP("COPQ % of spend",KPI_Thresholds!$A$2:$F$12,2,FALSE)="HIGH",IF(I4&gt;=VLOOKUP("COPQ % of spend",KPI_Thresholds!$A$2:$F$12,3,FALSE),"Green",IF(I4&gt;=VLOOKUP("COPQ % of spend",KPI_Thresholds!$A$2:$F$12,4,FALSE),"Amber","Red")),IF(VLOOKUP("COPQ % of spend",KPI_Thresholds!$A$2:$F$12,2,FALSE)="LOW",IF(I4&lt;=VLOOKUP("COPQ % of spend",KPI_Thresholds!$A$2:$F$12,3,FALSE),"Green",IF(I4&lt;=VLOOKUP("COPQ % of spend",KPI_Thresholds!$A$2:$F$12,4,FALSE),"Amber","Red")),IF(ABS(I4)&lt;=VLOOKUP("COPQ % of spend",KPI_Thresholds!$A$2:$F$12,3,FALSE),"Green",IF(ABS(I4)&lt;=VLOOKUP("COPQ % of spend",KPI_Thresholds!$A$2:$F$12,4,FALSE),"Amber","Red")))))</f>
        <v/>
      </c>
      <c r="K4" s="18">
        <f>Monthly_Input!G4</f>
        <v/>
      </c>
      <c r="L4" s="16">
        <f>IF(K4="","",IF(VLOOKUP("Compliance Pass Rate",KPI_Thresholds!$A$2:$F$12,2,FALSE)="HIGH",IF(K4&gt;=VLOOKUP("Compliance Pass Rate",KPI_Thresholds!$A$2:$F$12,3,FALSE),"Green",IF(K4&gt;=VLOOKUP("Compliance Pass Rate",KPI_Thresholds!$A$2:$F$12,4,FALSE),"Amber","Red")),IF(VLOOKUP("Compliance Pass Rate",KPI_Thresholds!$A$2:$F$12,2,FALSE)="LOW",IF(K4&lt;=VLOOKUP("Compliance Pass Rate",KPI_Thresholds!$A$2:$F$12,3,FALSE),"Green",IF(K4&lt;=VLOOKUP("Compliance Pass Rate",KPI_Thresholds!$A$2:$F$12,4,FALSE),"Amber","Red")),IF(ABS(K4)&lt;=VLOOKUP("Compliance Pass Rate",KPI_Thresholds!$A$2:$F$12,3,FALSE),"Green",IF(ABS(K4)&lt;=VLOOKUP("Compliance Pass Rate",KPI_Thresholds!$A$2:$F$12,4,FALSE),"Amber","Red")))))</f>
        <v/>
      </c>
      <c r="M4" s="18">
        <f>Monthly_Input!H4</f>
        <v/>
      </c>
      <c r="N4" s="16">
        <f>IF(M4="","",IF(VLOOKUP("Documentation Accuracy",KPI_Thresholds!$A$2:$F$12,2,FALSE)="HIGH",IF(M4&gt;=VLOOKUP("Documentation Accuracy",KPI_Thresholds!$A$2:$F$12,3,FALSE),"Green",IF(M4&gt;=VLOOKUP("Documentation Accuracy",KPI_Thresholds!$A$2:$F$12,4,FALSE),"Amber","Red")),IF(VLOOKUP("Documentation Accuracy",KPI_Thresholds!$A$2:$F$12,2,FALSE)="LOW",IF(M4&lt;=VLOOKUP("Documentation Accuracy",KPI_Thresholds!$A$2:$F$12,3,FALSE),"Green",IF(M4&lt;=VLOOKUP("Documentation Accuracy",KPI_Thresholds!$A$2:$F$12,4,FALSE),"Amber","Red")),IF(ABS(M4)&lt;=VLOOKUP("Documentation Accuracy",KPI_Thresholds!$A$2:$F$12,3,FALSE),"Green",IF(ABS(M4)&lt;=VLOOKUP("Documentation Accuracy",KPI_Thresholds!$A$2:$F$12,4,FALSE),"Amber","Red")))))</f>
        <v/>
      </c>
      <c r="O4" s="18">
        <f>Monthly_Input!K4</f>
        <v/>
      </c>
      <c r="P4" s="16">
        <f>IF(O4="","",IF(VLOOKUP("Lead Time Variance %",KPI_Thresholds!$A$2:$F$12,2,FALSE)="HIGH",IF(O4&gt;=VLOOKUP("Lead Time Variance %",KPI_Thresholds!$A$2:$F$12,3,FALSE),"Green",IF(O4&gt;=VLOOKUP("Lead Time Variance %",KPI_Thresholds!$A$2:$F$12,4,FALSE),"Amber","Red")),IF(VLOOKUP("Lead Time Variance %",KPI_Thresholds!$A$2:$F$12,2,FALSE)="LOW",IF(O4&lt;=VLOOKUP("Lead Time Variance %",KPI_Thresholds!$A$2:$F$12,3,FALSE),"Green",IF(O4&lt;=VLOOKUP("Lead Time Variance %",KPI_Thresholds!$A$2:$F$12,4,FALSE),"Amber","Red")),IF(ABS(O4)&lt;=VLOOKUP("Lead Time Variance %",KPI_Thresholds!$A$2:$F$12,3,FALSE),"Green",IF(ABS(O4)&lt;=VLOOKUP("Lead Time Variance %",KPI_Thresholds!$A$2:$F$12,4,FALSE),"Amber","Red")))))</f>
        <v/>
      </c>
      <c r="Q4" s="18">
        <f>Monthly_Input!N4</f>
        <v/>
      </c>
      <c r="R4" s="16">
        <f>IF(Q4="","",IF(VLOOKUP("Price Variance vs PO",KPI_Thresholds!$A$2:$F$12,2,FALSE)="HIGH",IF(Q4&gt;=VLOOKUP("Price Variance vs PO",KPI_Thresholds!$A$2:$F$12,3,FALSE),"Green",IF(Q4&gt;=VLOOKUP("Price Variance vs PO",KPI_Thresholds!$A$2:$F$12,4,FALSE),"Amber","Red")),IF(VLOOKUP("Price Variance vs PO",KPI_Thresholds!$A$2:$F$12,2,FALSE)="LOW",IF(Q4&lt;=VLOOKUP("Price Variance vs PO",KPI_Thresholds!$A$2:$F$12,3,FALSE),"Green",IF(Q4&lt;=VLOOKUP("Price Variance vs PO",KPI_Thresholds!$A$2:$F$12,4,FALSE),"Amber","Red")),IF(ABS(Q4)&lt;=VLOOKUP("Price Variance vs PO",KPI_Thresholds!$A$2:$F$12,3,FALSE),"Green",IF(ABS(Q4)&lt;=VLOOKUP("Price Variance vs PO",KPI_Thresholds!$A$2:$F$12,4,FALSE),"Amber","Red")))))</f>
        <v/>
      </c>
      <c r="S4" s="19">
        <f>Monthly_Input!O4</f>
        <v/>
      </c>
      <c r="T4" s="16">
        <f>IF(S4="","",IF(VLOOKUP("NCR Acknowledge Time",KPI_Thresholds!$A$2:$F$12,2,FALSE)="HIGH",IF(S4&gt;=VLOOKUP("NCR Acknowledge Time",KPI_Thresholds!$A$2:$F$12,3,FALSE),"Green",IF(S4&gt;=VLOOKUP("NCR Acknowledge Time",KPI_Thresholds!$A$2:$F$12,4,FALSE),"Amber","Red")),IF(VLOOKUP("NCR Acknowledge Time",KPI_Thresholds!$A$2:$F$12,2,FALSE)="LOW",IF(S4&lt;=VLOOKUP("NCR Acknowledge Time",KPI_Thresholds!$A$2:$F$12,3,FALSE),"Green",IF(S4&lt;=VLOOKUP("NCR Acknowledge Time",KPI_Thresholds!$A$2:$F$12,4,FALSE),"Amber","Red")),IF(ABS(S4)&lt;=VLOOKUP("NCR Acknowledge Time",KPI_Thresholds!$A$2:$F$12,3,FALSE),"Green",IF(ABS(S4)&lt;=VLOOKUP("NCR Acknowledge Time",KPI_Thresholds!$A$2:$F$12,4,FALSE),"Amber","Red")))))</f>
        <v/>
      </c>
      <c r="U4" s="19">
        <f>Monthly_Input!P4</f>
        <v/>
      </c>
      <c r="V4" s="16">
        <f>IF(U4="","",IF(VLOOKUP("CAP/8D Closure Time",KPI_Thresholds!$A$2:$F$12,2,FALSE)="HIGH",IF(U4&gt;=VLOOKUP("CAP/8D Closure Time",KPI_Thresholds!$A$2:$F$12,3,FALSE),"Green",IF(U4&gt;=VLOOKUP("CAP/8D Closure Time",KPI_Thresholds!$A$2:$F$12,4,FALSE),"Amber","Red")),IF(VLOOKUP("CAP/8D Closure Time",KPI_Thresholds!$A$2:$F$12,2,FALSE)="LOW",IF(U4&lt;=VLOOKUP("CAP/8D Closure Time",KPI_Thresholds!$A$2:$F$12,3,FALSE),"Green",IF(U4&lt;=VLOOKUP("CAP/8D Closure Time",KPI_Thresholds!$A$2:$F$12,4,FALSE),"Amber","Red")),IF(ABS(U4)&lt;=VLOOKUP("CAP/8D Closure Time",KPI_Thresholds!$A$2:$F$12,3,FALSE),"Green",IF(ABS(U4)&lt;=VLOOKUP("CAP/8D Closure Time",KPI_Thresholds!$A$2:$F$12,4,FALSE),"Amber","Red")))))</f>
        <v/>
      </c>
      <c r="W4" s="18">
        <f>Monthly_Input!Q4</f>
        <v/>
      </c>
      <c r="X4" s="16">
        <f>IF(W4="","",IF(VLOOKUP("Returns/Warranty Rate",KPI_Thresholds!$A$2:$F$12,2,FALSE)="HIGH",IF(W4&gt;=VLOOKUP("Returns/Warranty Rate",KPI_Thresholds!$A$2:$F$12,3,FALSE),"Green",IF(W4&gt;=VLOOKUP("Returns/Warranty Rate",KPI_Thresholds!$A$2:$F$12,4,FALSE),"Amber","Red")),IF(VLOOKUP("Returns/Warranty Rate",KPI_Thresholds!$A$2:$F$12,2,FALSE)="LOW",IF(W4&lt;=VLOOKUP("Returns/Warranty Rate",KPI_Thresholds!$A$2:$F$12,3,FALSE),"Green",IF(W4&lt;=VLOOKUP("Returns/Warranty Rate",KPI_Thresholds!$A$2:$F$12,4,FALSE),"Amber","Red")),IF(ABS(W4)&lt;=VLOOKUP("Returns/Warranty Rate",KPI_Thresholds!$A$2:$F$12,3,FALSE),"Green",IF(ABS(W4)&lt;=VLOOKUP("Returns/Warranty Rate",KPI_Thresholds!$A$2:$F$12,4,FALSE),"Amber","Red")))))</f>
        <v/>
      </c>
      <c r="Y4" s="20">
        <f>IF(A4="","",SUM(IF(D4="Green",100,IF(D4="Amber",50,IF(D4="Red",0,"")))*VLOOKUP("On-Time Delivery (OTD)",KPI_Thresholds!$A$2:$F$12,6,FALSE),IF(F4="Green",100,IF(F4="Amber",50,IF(F4="Red",0,"")))*VLOOKUP("PPM (defective units)",KPI_Thresholds!$A$2:$F$12,6,FALSE),IF(H4="Green",100,IF(H4="Amber",50,IF(H4="Red",0,"")))*VLOOKUP("AQL Acceptance Rate",KPI_Thresholds!$A$2:$F$12,6,FALSE),IF(J4="Green",100,IF(J4="Amber",50,IF(J4="Red",0,"")))*VLOOKUP("COPQ % of spend",KPI_Thresholds!$A$2:$F$12,6,FALSE),IF(L4="Green",100,IF(L4="Amber",50,IF(L4="Red",0,"")))*VLOOKUP("Compliance Pass Rate",KPI_Thresholds!$A$2:$F$12,6,FALSE),IF(N4="Green",100,IF(N4="Amber",50,IF(N4="Red",0,"")))*VLOOKUP("Documentation Accuracy",KPI_Thresholds!$A$2:$F$12,6,FALSE),IF(P4="Green",100,IF(P4="Amber",50,IF(P4="Red",0,"")))*VLOOKUP("Lead Time Variance %",KPI_Thresholds!$A$2:$F$12,6,FALSE),IF(R4="Green",100,IF(R4="Amber",50,IF(R4="Red",0,"")))*VLOOKUP("Price Variance vs PO",KPI_Thresholds!$A$2:$F$12,6,FALSE),IF(T4="Green",100,IF(T4="Amber",50,IF(T4="Red",0,"")))*VLOOKUP("NCR Acknowledge Time",KPI_Thresholds!$A$2:$F$12,6,FALSE),IF(V4="Green",100,IF(V4="Amber",50,IF(V4="Red",0,"")))*VLOOKUP("CAP/8D Closure Time",KPI_Thresholds!$A$2:$F$12,6,FALSE),IF(X4="Green",100,IF(X4="Amber",50,IF(X4="Red",0,"")))*VLOOKUP("Returns/Warranty Rate",KPI_Thresholds!$A$2:$F$12,6,FALSE))/100)</f>
        <v/>
      </c>
      <c r="Z4" s="16">
        <f>IF(A4="","",IF(OR(D4="Red",L4="Red"),"Conditional",IF(Y4&gt;=90,"Preferred",IF(Y4&gt;=75,"Approved","Conditional"))))</f>
        <v/>
      </c>
    </row>
    <row r="5">
      <c r="A5" s="16">
        <f>Monthly_Input!A5</f>
        <v/>
      </c>
      <c r="B5" s="17">
        <f>Monthly_Input!B5</f>
        <v/>
      </c>
      <c r="C5" s="18">
        <f>Monthly_Input!C5</f>
        <v/>
      </c>
      <c r="D5" s="16">
        <f>IF(C5="","",IF(VLOOKUP("On-Time Delivery (OTD)",KPI_Thresholds!$A$2:$F$12,2,FALSE)="HIGH",IF(C5&gt;=VLOOKUP("On-Time Delivery (OTD)",KPI_Thresholds!$A$2:$F$12,3,FALSE),"Green",IF(C5&gt;=VLOOKUP("On-Time Delivery (OTD)",KPI_Thresholds!$A$2:$F$12,4,FALSE),"Amber","Red")),IF(VLOOKUP("On-Time Delivery (OTD)",KPI_Thresholds!$A$2:$F$12,2,FALSE)="LOW",IF(C5&lt;=VLOOKUP("On-Time Delivery (OTD)",KPI_Thresholds!$A$2:$F$12,3,FALSE),"Green",IF(C5&lt;=VLOOKUP("On-Time Delivery (OTD)",KPI_Thresholds!$A$2:$F$12,4,FALSE),"Amber","Red")),IF(ABS(C5)&lt;=VLOOKUP("On-Time Delivery (OTD)",KPI_Thresholds!$A$2:$F$12,3,FALSE),"Green",IF(ABS(C5)&lt;=VLOOKUP("On-Time Delivery (OTD)",KPI_Thresholds!$A$2:$F$12,4,FALSE),"Amber","Red")))))</f>
        <v/>
      </c>
      <c r="E5" s="19">
        <f>Monthly_Input!D5</f>
        <v/>
      </c>
      <c r="F5" s="16">
        <f>IF(E5="","",IF(VLOOKUP("PPM (defective units)",KPI_Thresholds!$A$2:$F$12,2,FALSE)="HIGH",IF(E5&gt;=VLOOKUP("PPM (defective units)",KPI_Thresholds!$A$2:$F$12,3,FALSE),"Green",IF(E5&gt;=VLOOKUP("PPM (defective units)",KPI_Thresholds!$A$2:$F$12,4,FALSE),"Amber","Red")),IF(VLOOKUP("PPM (defective units)",KPI_Thresholds!$A$2:$F$12,2,FALSE)="LOW",IF(E5&lt;=VLOOKUP("PPM (defective units)",KPI_Thresholds!$A$2:$F$12,3,FALSE),"Green",IF(E5&lt;=VLOOKUP("PPM (defective units)",KPI_Thresholds!$A$2:$F$12,4,FALSE),"Amber","Red")),IF(ABS(E5)&lt;=VLOOKUP("PPM (defective units)",KPI_Thresholds!$A$2:$F$12,3,FALSE),"Green",IF(ABS(E5)&lt;=VLOOKUP("PPM (defective units)",KPI_Thresholds!$A$2:$F$12,4,FALSE),"Amber","Red")))))</f>
        <v/>
      </c>
      <c r="G5" s="18">
        <f>Monthly_Input!E5</f>
        <v/>
      </c>
      <c r="H5" s="16">
        <f>IF(G5="","",IF(VLOOKUP("AQL Acceptance Rate",KPI_Thresholds!$A$2:$F$12,2,FALSE)="HIGH",IF(G5&gt;=VLOOKUP("AQL Acceptance Rate",KPI_Thresholds!$A$2:$F$12,3,FALSE),"Green",IF(G5&gt;=VLOOKUP("AQL Acceptance Rate",KPI_Thresholds!$A$2:$F$12,4,FALSE),"Amber","Red")),IF(VLOOKUP("AQL Acceptance Rate",KPI_Thresholds!$A$2:$F$12,2,FALSE)="LOW",IF(G5&lt;=VLOOKUP("AQL Acceptance Rate",KPI_Thresholds!$A$2:$F$12,3,FALSE),"Green",IF(G5&lt;=VLOOKUP("AQL Acceptance Rate",KPI_Thresholds!$A$2:$F$12,4,FALSE),"Amber","Red")),IF(ABS(G5)&lt;=VLOOKUP("AQL Acceptance Rate",KPI_Thresholds!$A$2:$F$12,3,FALSE),"Green",IF(ABS(G5)&lt;=VLOOKUP("AQL Acceptance Rate",KPI_Thresholds!$A$2:$F$12,4,FALSE),"Amber","Red")))))</f>
        <v/>
      </c>
      <c r="I5" s="18">
        <f>Monthly_Input!F5</f>
        <v/>
      </c>
      <c r="J5" s="16">
        <f>IF(I5="","",IF(VLOOKUP("COPQ % of spend",KPI_Thresholds!$A$2:$F$12,2,FALSE)="HIGH",IF(I5&gt;=VLOOKUP("COPQ % of spend",KPI_Thresholds!$A$2:$F$12,3,FALSE),"Green",IF(I5&gt;=VLOOKUP("COPQ % of spend",KPI_Thresholds!$A$2:$F$12,4,FALSE),"Amber","Red")),IF(VLOOKUP("COPQ % of spend",KPI_Thresholds!$A$2:$F$12,2,FALSE)="LOW",IF(I5&lt;=VLOOKUP("COPQ % of spend",KPI_Thresholds!$A$2:$F$12,3,FALSE),"Green",IF(I5&lt;=VLOOKUP("COPQ % of spend",KPI_Thresholds!$A$2:$F$12,4,FALSE),"Amber","Red")),IF(ABS(I5)&lt;=VLOOKUP("COPQ % of spend",KPI_Thresholds!$A$2:$F$12,3,FALSE),"Green",IF(ABS(I5)&lt;=VLOOKUP("COPQ % of spend",KPI_Thresholds!$A$2:$F$12,4,FALSE),"Amber","Red")))))</f>
        <v/>
      </c>
      <c r="K5" s="18">
        <f>Monthly_Input!G5</f>
        <v/>
      </c>
      <c r="L5" s="16">
        <f>IF(K5="","",IF(VLOOKUP("Compliance Pass Rate",KPI_Thresholds!$A$2:$F$12,2,FALSE)="HIGH",IF(K5&gt;=VLOOKUP("Compliance Pass Rate",KPI_Thresholds!$A$2:$F$12,3,FALSE),"Green",IF(K5&gt;=VLOOKUP("Compliance Pass Rate",KPI_Thresholds!$A$2:$F$12,4,FALSE),"Amber","Red")),IF(VLOOKUP("Compliance Pass Rate",KPI_Thresholds!$A$2:$F$12,2,FALSE)="LOW",IF(K5&lt;=VLOOKUP("Compliance Pass Rate",KPI_Thresholds!$A$2:$F$12,3,FALSE),"Green",IF(K5&lt;=VLOOKUP("Compliance Pass Rate",KPI_Thresholds!$A$2:$F$12,4,FALSE),"Amber","Red")),IF(ABS(K5)&lt;=VLOOKUP("Compliance Pass Rate",KPI_Thresholds!$A$2:$F$12,3,FALSE),"Green",IF(ABS(K5)&lt;=VLOOKUP("Compliance Pass Rate",KPI_Thresholds!$A$2:$F$12,4,FALSE),"Amber","Red")))))</f>
        <v/>
      </c>
      <c r="M5" s="18">
        <f>Monthly_Input!H5</f>
        <v/>
      </c>
      <c r="N5" s="16">
        <f>IF(M5="","",IF(VLOOKUP("Documentation Accuracy",KPI_Thresholds!$A$2:$F$12,2,FALSE)="HIGH",IF(M5&gt;=VLOOKUP("Documentation Accuracy",KPI_Thresholds!$A$2:$F$12,3,FALSE),"Green",IF(M5&gt;=VLOOKUP("Documentation Accuracy",KPI_Thresholds!$A$2:$F$12,4,FALSE),"Amber","Red")),IF(VLOOKUP("Documentation Accuracy",KPI_Thresholds!$A$2:$F$12,2,FALSE)="LOW",IF(M5&lt;=VLOOKUP("Documentation Accuracy",KPI_Thresholds!$A$2:$F$12,3,FALSE),"Green",IF(M5&lt;=VLOOKUP("Documentation Accuracy",KPI_Thresholds!$A$2:$F$12,4,FALSE),"Amber","Red")),IF(ABS(M5)&lt;=VLOOKUP("Documentation Accuracy",KPI_Thresholds!$A$2:$F$12,3,FALSE),"Green",IF(ABS(M5)&lt;=VLOOKUP("Documentation Accuracy",KPI_Thresholds!$A$2:$F$12,4,FALSE),"Amber","Red")))))</f>
        <v/>
      </c>
      <c r="O5" s="18">
        <f>Monthly_Input!K5</f>
        <v/>
      </c>
      <c r="P5" s="16">
        <f>IF(O5="","",IF(VLOOKUP("Lead Time Variance %",KPI_Thresholds!$A$2:$F$12,2,FALSE)="HIGH",IF(O5&gt;=VLOOKUP("Lead Time Variance %",KPI_Thresholds!$A$2:$F$12,3,FALSE),"Green",IF(O5&gt;=VLOOKUP("Lead Time Variance %",KPI_Thresholds!$A$2:$F$12,4,FALSE),"Amber","Red")),IF(VLOOKUP("Lead Time Variance %",KPI_Thresholds!$A$2:$F$12,2,FALSE)="LOW",IF(O5&lt;=VLOOKUP("Lead Time Variance %",KPI_Thresholds!$A$2:$F$12,3,FALSE),"Green",IF(O5&lt;=VLOOKUP("Lead Time Variance %",KPI_Thresholds!$A$2:$F$12,4,FALSE),"Amber","Red")),IF(ABS(O5)&lt;=VLOOKUP("Lead Time Variance %",KPI_Thresholds!$A$2:$F$12,3,FALSE),"Green",IF(ABS(O5)&lt;=VLOOKUP("Lead Time Variance %",KPI_Thresholds!$A$2:$F$12,4,FALSE),"Amber","Red")))))</f>
        <v/>
      </c>
      <c r="Q5" s="18">
        <f>Monthly_Input!N5</f>
        <v/>
      </c>
      <c r="R5" s="16">
        <f>IF(Q5="","",IF(VLOOKUP("Price Variance vs PO",KPI_Thresholds!$A$2:$F$12,2,FALSE)="HIGH",IF(Q5&gt;=VLOOKUP("Price Variance vs PO",KPI_Thresholds!$A$2:$F$12,3,FALSE),"Green",IF(Q5&gt;=VLOOKUP("Price Variance vs PO",KPI_Thresholds!$A$2:$F$12,4,FALSE),"Amber","Red")),IF(VLOOKUP("Price Variance vs PO",KPI_Thresholds!$A$2:$F$12,2,FALSE)="LOW",IF(Q5&lt;=VLOOKUP("Price Variance vs PO",KPI_Thresholds!$A$2:$F$12,3,FALSE),"Green",IF(Q5&lt;=VLOOKUP("Price Variance vs PO",KPI_Thresholds!$A$2:$F$12,4,FALSE),"Amber","Red")),IF(ABS(Q5)&lt;=VLOOKUP("Price Variance vs PO",KPI_Thresholds!$A$2:$F$12,3,FALSE),"Green",IF(ABS(Q5)&lt;=VLOOKUP("Price Variance vs PO",KPI_Thresholds!$A$2:$F$12,4,FALSE),"Amber","Red")))))</f>
        <v/>
      </c>
      <c r="S5" s="19">
        <f>Monthly_Input!O5</f>
        <v/>
      </c>
      <c r="T5" s="16">
        <f>IF(S5="","",IF(VLOOKUP("NCR Acknowledge Time",KPI_Thresholds!$A$2:$F$12,2,FALSE)="HIGH",IF(S5&gt;=VLOOKUP("NCR Acknowledge Time",KPI_Thresholds!$A$2:$F$12,3,FALSE),"Green",IF(S5&gt;=VLOOKUP("NCR Acknowledge Time",KPI_Thresholds!$A$2:$F$12,4,FALSE),"Amber","Red")),IF(VLOOKUP("NCR Acknowledge Time",KPI_Thresholds!$A$2:$F$12,2,FALSE)="LOW",IF(S5&lt;=VLOOKUP("NCR Acknowledge Time",KPI_Thresholds!$A$2:$F$12,3,FALSE),"Green",IF(S5&lt;=VLOOKUP("NCR Acknowledge Time",KPI_Thresholds!$A$2:$F$12,4,FALSE),"Amber","Red")),IF(ABS(S5)&lt;=VLOOKUP("NCR Acknowledge Time",KPI_Thresholds!$A$2:$F$12,3,FALSE),"Green",IF(ABS(S5)&lt;=VLOOKUP("NCR Acknowledge Time",KPI_Thresholds!$A$2:$F$12,4,FALSE),"Amber","Red")))))</f>
        <v/>
      </c>
      <c r="U5" s="19">
        <f>Monthly_Input!P5</f>
        <v/>
      </c>
      <c r="V5" s="16">
        <f>IF(U5="","",IF(VLOOKUP("CAP/8D Closure Time",KPI_Thresholds!$A$2:$F$12,2,FALSE)="HIGH",IF(U5&gt;=VLOOKUP("CAP/8D Closure Time",KPI_Thresholds!$A$2:$F$12,3,FALSE),"Green",IF(U5&gt;=VLOOKUP("CAP/8D Closure Time",KPI_Thresholds!$A$2:$F$12,4,FALSE),"Amber","Red")),IF(VLOOKUP("CAP/8D Closure Time",KPI_Thresholds!$A$2:$F$12,2,FALSE)="LOW",IF(U5&lt;=VLOOKUP("CAP/8D Closure Time",KPI_Thresholds!$A$2:$F$12,3,FALSE),"Green",IF(U5&lt;=VLOOKUP("CAP/8D Closure Time",KPI_Thresholds!$A$2:$F$12,4,FALSE),"Amber","Red")),IF(ABS(U5)&lt;=VLOOKUP("CAP/8D Closure Time",KPI_Thresholds!$A$2:$F$12,3,FALSE),"Green",IF(ABS(U5)&lt;=VLOOKUP("CAP/8D Closure Time",KPI_Thresholds!$A$2:$F$12,4,FALSE),"Amber","Red")))))</f>
        <v/>
      </c>
      <c r="W5" s="18">
        <f>Monthly_Input!Q5</f>
        <v/>
      </c>
      <c r="X5" s="16">
        <f>IF(W5="","",IF(VLOOKUP("Returns/Warranty Rate",KPI_Thresholds!$A$2:$F$12,2,FALSE)="HIGH",IF(W5&gt;=VLOOKUP("Returns/Warranty Rate",KPI_Thresholds!$A$2:$F$12,3,FALSE),"Green",IF(W5&gt;=VLOOKUP("Returns/Warranty Rate",KPI_Thresholds!$A$2:$F$12,4,FALSE),"Amber","Red")),IF(VLOOKUP("Returns/Warranty Rate",KPI_Thresholds!$A$2:$F$12,2,FALSE)="LOW",IF(W5&lt;=VLOOKUP("Returns/Warranty Rate",KPI_Thresholds!$A$2:$F$12,3,FALSE),"Green",IF(W5&lt;=VLOOKUP("Returns/Warranty Rate",KPI_Thresholds!$A$2:$F$12,4,FALSE),"Amber","Red")),IF(ABS(W5)&lt;=VLOOKUP("Returns/Warranty Rate",KPI_Thresholds!$A$2:$F$12,3,FALSE),"Green",IF(ABS(W5)&lt;=VLOOKUP("Returns/Warranty Rate",KPI_Thresholds!$A$2:$F$12,4,FALSE),"Amber","Red")))))</f>
        <v/>
      </c>
      <c r="Y5" s="20">
        <f>IF(A5="","",SUM(IF(D5="Green",100,IF(D5="Amber",50,IF(D5="Red",0,"")))*VLOOKUP("On-Time Delivery (OTD)",KPI_Thresholds!$A$2:$F$12,6,FALSE),IF(F5="Green",100,IF(F5="Amber",50,IF(F5="Red",0,"")))*VLOOKUP("PPM (defective units)",KPI_Thresholds!$A$2:$F$12,6,FALSE),IF(H5="Green",100,IF(H5="Amber",50,IF(H5="Red",0,"")))*VLOOKUP("AQL Acceptance Rate",KPI_Thresholds!$A$2:$F$12,6,FALSE),IF(J5="Green",100,IF(J5="Amber",50,IF(J5="Red",0,"")))*VLOOKUP("COPQ % of spend",KPI_Thresholds!$A$2:$F$12,6,FALSE),IF(L5="Green",100,IF(L5="Amber",50,IF(L5="Red",0,"")))*VLOOKUP("Compliance Pass Rate",KPI_Thresholds!$A$2:$F$12,6,FALSE),IF(N5="Green",100,IF(N5="Amber",50,IF(N5="Red",0,"")))*VLOOKUP("Documentation Accuracy",KPI_Thresholds!$A$2:$F$12,6,FALSE),IF(P5="Green",100,IF(P5="Amber",50,IF(P5="Red",0,"")))*VLOOKUP("Lead Time Variance %",KPI_Thresholds!$A$2:$F$12,6,FALSE),IF(R5="Green",100,IF(R5="Amber",50,IF(R5="Red",0,"")))*VLOOKUP("Price Variance vs PO",KPI_Thresholds!$A$2:$F$12,6,FALSE),IF(T5="Green",100,IF(T5="Amber",50,IF(T5="Red",0,"")))*VLOOKUP("NCR Acknowledge Time",KPI_Thresholds!$A$2:$F$12,6,FALSE),IF(V5="Green",100,IF(V5="Amber",50,IF(V5="Red",0,"")))*VLOOKUP("CAP/8D Closure Time",KPI_Thresholds!$A$2:$F$12,6,FALSE),IF(X5="Green",100,IF(X5="Amber",50,IF(X5="Red",0,"")))*VLOOKUP("Returns/Warranty Rate",KPI_Thresholds!$A$2:$F$12,6,FALSE))/100)</f>
        <v/>
      </c>
      <c r="Z5" s="16">
        <f>IF(A5="","",IF(OR(D5="Red",L5="Red"),"Conditional",IF(Y5&gt;=90,"Preferred",IF(Y5&gt;=75,"Approved","Conditional"))))</f>
        <v/>
      </c>
    </row>
    <row r="6">
      <c r="A6" s="16">
        <f>Monthly_Input!A6</f>
        <v/>
      </c>
      <c r="B6" s="17">
        <f>Monthly_Input!B6</f>
        <v/>
      </c>
      <c r="C6" s="18">
        <f>Monthly_Input!C6</f>
        <v/>
      </c>
      <c r="D6" s="16">
        <f>IF(C6="","",IF(VLOOKUP("On-Time Delivery (OTD)",KPI_Thresholds!$A$2:$F$12,2,FALSE)="HIGH",IF(C6&gt;=VLOOKUP("On-Time Delivery (OTD)",KPI_Thresholds!$A$2:$F$12,3,FALSE),"Green",IF(C6&gt;=VLOOKUP("On-Time Delivery (OTD)",KPI_Thresholds!$A$2:$F$12,4,FALSE),"Amber","Red")),IF(VLOOKUP("On-Time Delivery (OTD)",KPI_Thresholds!$A$2:$F$12,2,FALSE)="LOW",IF(C6&lt;=VLOOKUP("On-Time Delivery (OTD)",KPI_Thresholds!$A$2:$F$12,3,FALSE),"Green",IF(C6&lt;=VLOOKUP("On-Time Delivery (OTD)",KPI_Thresholds!$A$2:$F$12,4,FALSE),"Amber","Red")),IF(ABS(C6)&lt;=VLOOKUP("On-Time Delivery (OTD)",KPI_Thresholds!$A$2:$F$12,3,FALSE),"Green",IF(ABS(C6)&lt;=VLOOKUP("On-Time Delivery (OTD)",KPI_Thresholds!$A$2:$F$12,4,FALSE),"Amber","Red")))))</f>
        <v/>
      </c>
      <c r="E6" s="19">
        <f>Monthly_Input!D6</f>
        <v/>
      </c>
      <c r="F6" s="16">
        <f>IF(E6="","",IF(VLOOKUP("PPM (defective units)",KPI_Thresholds!$A$2:$F$12,2,FALSE)="HIGH",IF(E6&gt;=VLOOKUP("PPM (defective units)",KPI_Thresholds!$A$2:$F$12,3,FALSE),"Green",IF(E6&gt;=VLOOKUP("PPM (defective units)",KPI_Thresholds!$A$2:$F$12,4,FALSE),"Amber","Red")),IF(VLOOKUP("PPM (defective units)",KPI_Thresholds!$A$2:$F$12,2,FALSE)="LOW",IF(E6&lt;=VLOOKUP("PPM (defective units)",KPI_Thresholds!$A$2:$F$12,3,FALSE),"Green",IF(E6&lt;=VLOOKUP("PPM (defective units)",KPI_Thresholds!$A$2:$F$12,4,FALSE),"Amber","Red")),IF(ABS(E6)&lt;=VLOOKUP("PPM (defective units)",KPI_Thresholds!$A$2:$F$12,3,FALSE),"Green",IF(ABS(E6)&lt;=VLOOKUP("PPM (defective units)",KPI_Thresholds!$A$2:$F$12,4,FALSE),"Amber","Red")))))</f>
        <v/>
      </c>
      <c r="G6" s="18">
        <f>Monthly_Input!E6</f>
        <v/>
      </c>
      <c r="H6" s="16">
        <f>IF(G6="","",IF(VLOOKUP("AQL Acceptance Rate",KPI_Thresholds!$A$2:$F$12,2,FALSE)="HIGH",IF(G6&gt;=VLOOKUP("AQL Acceptance Rate",KPI_Thresholds!$A$2:$F$12,3,FALSE),"Green",IF(G6&gt;=VLOOKUP("AQL Acceptance Rate",KPI_Thresholds!$A$2:$F$12,4,FALSE),"Amber","Red")),IF(VLOOKUP("AQL Acceptance Rate",KPI_Thresholds!$A$2:$F$12,2,FALSE)="LOW",IF(G6&lt;=VLOOKUP("AQL Acceptance Rate",KPI_Thresholds!$A$2:$F$12,3,FALSE),"Green",IF(G6&lt;=VLOOKUP("AQL Acceptance Rate",KPI_Thresholds!$A$2:$F$12,4,FALSE),"Amber","Red")),IF(ABS(G6)&lt;=VLOOKUP("AQL Acceptance Rate",KPI_Thresholds!$A$2:$F$12,3,FALSE),"Green",IF(ABS(G6)&lt;=VLOOKUP("AQL Acceptance Rate",KPI_Thresholds!$A$2:$F$12,4,FALSE),"Amber","Red")))))</f>
        <v/>
      </c>
      <c r="I6" s="18">
        <f>Monthly_Input!F6</f>
        <v/>
      </c>
      <c r="J6" s="16">
        <f>IF(I6="","",IF(VLOOKUP("COPQ % of spend",KPI_Thresholds!$A$2:$F$12,2,FALSE)="HIGH",IF(I6&gt;=VLOOKUP("COPQ % of spend",KPI_Thresholds!$A$2:$F$12,3,FALSE),"Green",IF(I6&gt;=VLOOKUP("COPQ % of spend",KPI_Thresholds!$A$2:$F$12,4,FALSE),"Amber","Red")),IF(VLOOKUP("COPQ % of spend",KPI_Thresholds!$A$2:$F$12,2,FALSE)="LOW",IF(I6&lt;=VLOOKUP("COPQ % of spend",KPI_Thresholds!$A$2:$F$12,3,FALSE),"Green",IF(I6&lt;=VLOOKUP("COPQ % of spend",KPI_Thresholds!$A$2:$F$12,4,FALSE),"Amber","Red")),IF(ABS(I6)&lt;=VLOOKUP("COPQ % of spend",KPI_Thresholds!$A$2:$F$12,3,FALSE),"Green",IF(ABS(I6)&lt;=VLOOKUP("COPQ % of spend",KPI_Thresholds!$A$2:$F$12,4,FALSE),"Amber","Red")))))</f>
        <v/>
      </c>
      <c r="K6" s="18">
        <f>Monthly_Input!G6</f>
        <v/>
      </c>
      <c r="L6" s="16">
        <f>IF(K6="","",IF(VLOOKUP("Compliance Pass Rate",KPI_Thresholds!$A$2:$F$12,2,FALSE)="HIGH",IF(K6&gt;=VLOOKUP("Compliance Pass Rate",KPI_Thresholds!$A$2:$F$12,3,FALSE),"Green",IF(K6&gt;=VLOOKUP("Compliance Pass Rate",KPI_Thresholds!$A$2:$F$12,4,FALSE),"Amber","Red")),IF(VLOOKUP("Compliance Pass Rate",KPI_Thresholds!$A$2:$F$12,2,FALSE)="LOW",IF(K6&lt;=VLOOKUP("Compliance Pass Rate",KPI_Thresholds!$A$2:$F$12,3,FALSE),"Green",IF(K6&lt;=VLOOKUP("Compliance Pass Rate",KPI_Thresholds!$A$2:$F$12,4,FALSE),"Amber","Red")),IF(ABS(K6)&lt;=VLOOKUP("Compliance Pass Rate",KPI_Thresholds!$A$2:$F$12,3,FALSE),"Green",IF(ABS(K6)&lt;=VLOOKUP("Compliance Pass Rate",KPI_Thresholds!$A$2:$F$12,4,FALSE),"Amber","Red")))))</f>
        <v/>
      </c>
      <c r="M6" s="18">
        <f>Monthly_Input!H6</f>
        <v/>
      </c>
      <c r="N6" s="16">
        <f>IF(M6="","",IF(VLOOKUP("Documentation Accuracy",KPI_Thresholds!$A$2:$F$12,2,FALSE)="HIGH",IF(M6&gt;=VLOOKUP("Documentation Accuracy",KPI_Thresholds!$A$2:$F$12,3,FALSE),"Green",IF(M6&gt;=VLOOKUP("Documentation Accuracy",KPI_Thresholds!$A$2:$F$12,4,FALSE),"Amber","Red")),IF(VLOOKUP("Documentation Accuracy",KPI_Thresholds!$A$2:$F$12,2,FALSE)="LOW",IF(M6&lt;=VLOOKUP("Documentation Accuracy",KPI_Thresholds!$A$2:$F$12,3,FALSE),"Green",IF(M6&lt;=VLOOKUP("Documentation Accuracy",KPI_Thresholds!$A$2:$F$12,4,FALSE),"Amber","Red")),IF(ABS(M6)&lt;=VLOOKUP("Documentation Accuracy",KPI_Thresholds!$A$2:$F$12,3,FALSE),"Green",IF(ABS(M6)&lt;=VLOOKUP("Documentation Accuracy",KPI_Thresholds!$A$2:$F$12,4,FALSE),"Amber","Red")))))</f>
        <v/>
      </c>
      <c r="O6" s="18">
        <f>Monthly_Input!K6</f>
        <v/>
      </c>
      <c r="P6" s="16">
        <f>IF(O6="","",IF(VLOOKUP("Lead Time Variance %",KPI_Thresholds!$A$2:$F$12,2,FALSE)="HIGH",IF(O6&gt;=VLOOKUP("Lead Time Variance %",KPI_Thresholds!$A$2:$F$12,3,FALSE),"Green",IF(O6&gt;=VLOOKUP("Lead Time Variance %",KPI_Thresholds!$A$2:$F$12,4,FALSE),"Amber","Red")),IF(VLOOKUP("Lead Time Variance %",KPI_Thresholds!$A$2:$F$12,2,FALSE)="LOW",IF(O6&lt;=VLOOKUP("Lead Time Variance %",KPI_Thresholds!$A$2:$F$12,3,FALSE),"Green",IF(O6&lt;=VLOOKUP("Lead Time Variance %",KPI_Thresholds!$A$2:$F$12,4,FALSE),"Amber","Red")),IF(ABS(O6)&lt;=VLOOKUP("Lead Time Variance %",KPI_Thresholds!$A$2:$F$12,3,FALSE),"Green",IF(ABS(O6)&lt;=VLOOKUP("Lead Time Variance %",KPI_Thresholds!$A$2:$F$12,4,FALSE),"Amber","Red")))))</f>
        <v/>
      </c>
      <c r="Q6" s="18">
        <f>Monthly_Input!N6</f>
        <v/>
      </c>
      <c r="R6" s="16">
        <f>IF(Q6="","",IF(VLOOKUP("Price Variance vs PO",KPI_Thresholds!$A$2:$F$12,2,FALSE)="HIGH",IF(Q6&gt;=VLOOKUP("Price Variance vs PO",KPI_Thresholds!$A$2:$F$12,3,FALSE),"Green",IF(Q6&gt;=VLOOKUP("Price Variance vs PO",KPI_Thresholds!$A$2:$F$12,4,FALSE),"Amber","Red")),IF(VLOOKUP("Price Variance vs PO",KPI_Thresholds!$A$2:$F$12,2,FALSE)="LOW",IF(Q6&lt;=VLOOKUP("Price Variance vs PO",KPI_Thresholds!$A$2:$F$12,3,FALSE),"Green",IF(Q6&lt;=VLOOKUP("Price Variance vs PO",KPI_Thresholds!$A$2:$F$12,4,FALSE),"Amber","Red")),IF(ABS(Q6)&lt;=VLOOKUP("Price Variance vs PO",KPI_Thresholds!$A$2:$F$12,3,FALSE),"Green",IF(ABS(Q6)&lt;=VLOOKUP("Price Variance vs PO",KPI_Thresholds!$A$2:$F$12,4,FALSE),"Amber","Red")))))</f>
        <v/>
      </c>
      <c r="S6" s="19">
        <f>Monthly_Input!O6</f>
        <v/>
      </c>
      <c r="T6" s="16">
        <f>IF(S6="","",IF(VLOOKUP("NCR Acknowledge Time",KPI_Thresholds!$A$2:$F$12,2,FALSE)="HIGH",IF(S6&gt;=VLOOKUP("NCR Acknowledge Time",KPI_Thresholds!$A$2:$F$12,3,FALSE),"Green",IF(S6&gt;=VLOOKUP("NCR Acknowledge Time",KPI_Thresholds!$A$2:$F$12,4,FALSE),"Amber","Red")),IF(VLOOKUP("NCR Acknowledge Time",KPI_Thresholds!$A$2:$F$12,2,FALSE)="LOW",IF(S6&lt;=VLOOKUP("NCR Acknowledge Time",KPI_Thresholds!$A$2:$F$12,3,FALSE),"Green",IF(S6&lt;=VLOOKUP("NCR Acknowledge Time",KPI_Thresholds!$A$2:$F$12,4,FALSE),"Amber","Red")),IF(ABS(S6)&lt;=VLOOKUP("NCR Acknowledge Time",KPI_Thresholds!$A$2:$F$12,3,FALSE),"Green",IF(ABS(S6)&lt;=VLOOKUP("NCR Acknowledge Time",KPI_Thresholds!$A$2:$F$12,4,FALSE),"Amber","Red")))))</f>
        <v/>
      </c>
      <c r="U6" s="19">
        <f>Monthly_Input!P6</f>
        <v/>
      </c>
      <c r="V6" s="16">
        <f>IF(U6="","",IF(VLOOKUP("CAP/8D Closure Time",KPI_Thresholds!$A$2:$F$12,2,FALSE)="HIGH",IF(U6&gt;=VLOOKUP("CAP/8D Closure Time",KPI_Thresholds!$A$2:$F$12,3,FALSE),"Green",IF(U6&gt;=VLOOKUP("CAP/8D Closure Time",KPI_Thresholds!$A$2:$F$12,4,FALSE),"Amber","Red")),IF(VLOOKUP("CAP/8D Closure Time",KPI_Thresholds!$A$2:$F$12,2,FALSE)="LOW",IF(U6&lt;=VLOOKUP("CAP/8D Closure Time",KPI_Thresholds!$A$2:$F$12,3,FALSE),"Green",IF(U6&lt;=VLOOKUP("CAP/8D Closure Time",KPI_Thresholds!$A$2:$F$12,4,FALSE),"Amber","Red")),IF(ABS(U6)&lt;=VLOOKUP("CAP/8D Closure Time",KPI_Thresholds!$A$2:$F$12,3,FALSE),"Green",IF(ABS(U6)&lt;=VLOOKUP("CAP/8D Closure Time",KPI_Thresholds!$A$2:$F$12,4,FALSE),"Amber","Red")))))</f>
        <v/>
      </c>
      <c r="W6" s="18">
        <f>Monthly_Input!Q6</f>
        <v/>
      </c>
      <c r="X6" s="16">
        <f>IF(W6="","",IF(VLOOKUP("Returns/Warranty Rate",KPI_Thresholds!$A$2:$F$12,2,FALSE)="HIGH",IF(W6&gt;=VLOOKUP("Returns/Warranty Rate",KPI_Thresholds!$A$2:$F$12,3,FALSE),"Green",IF(W6&gt;=VLOOKUP("Returns/Warranty Rate",KPI_Thresholds!$A$2:$F$12,4,FALSE),"Amber","Red")),IF(VLOOKUP("Returns/Warranty Rate",KPI_Thresholds!$A$2:$F$12,2,FALSE)="LOW",IF(W6&lt;=VLOOKUP("Returns/Warranty Rate",KPI_Thresholds!$A$2:$F$12,3,FALSE),"Green",IF(W6&lt;=VLOOKUP("Returns/Warranty Rate",KPI_Thresholds!$A$2:$F$12,4,FALSE),"Amber","Red")),IF(ABS(W6)&lt;=VLOOKUP("Returns/Warranty Rate",KPI_Thresholds!$A$2:$F$12,3,FALSE),"Green",IF(ABS(W6)&lt;=VLOOKUP("Returns/Warranty Rate",KPI_Thresholds!$A$2:$F$12,4,FALSE),"Amber","Red")))))</f>
        <v/>
      </c>
      <c r="Y6" s="20">
        <f>IF(A6="","",SUM(IF(D6="Green",100,IF(D6="Amber",50,IF(D6="Red",0,"")))*VLOOKUP("On-Time Delivery (OTD)",KPI_Thresholds!$A$2:$F$12,6,FALSE),IF(F6="Green",100,IF(F6="Amber",50,IF(F6="Red",0,"")))*VLOOKUP("PPM (defective units)",KPI_Thresholds!$A$2:$F$12,6,FALSE),IF(H6="Green",100,IF(H6="Amber",50,IF(H6="Red",0,"")))*VLOOKUP("AQL Acceptance Rate",KPI_Thresholds!$A$2:$F$12,6,FALSE),IF(J6="Green",100,IF(J6="Amber",50,IF(J6="Red",0,"")))*VLOOKUP("COPQ % of spend",KPI_Thresholds!$A$2:$F$12,6,FALSE),IF(L6="Green",100,IF(L6="Amber",50,IF(L6="Red",0,"")))*VLOOKUP("Compliance Pass Rate",KPI_Thresholds!$A$2:$F$12,6,FALSE),IF(N6="Green",100,IF(N6="Amber",50,IF(N6="Red",0,"")))*VLOOKUP("Documentation Accuracy",KPI_Thresholds!$A$2:$F$12,6,FALSE),IF(P6="Green",100,IF(P6="Amber",50,IF(P6="Red",0,"")))*VLOOKUP("Lead Time Variance %",KPI_Thresholds!$A$2:$F$12,6,FALSE),IF(R6="Green",100,IF(R6="Amber",50,IF(R6="Red",0,"")))*VLOOKUP("Price Variance vs PO",KPI_Thresholds!$A$2:$F$12,6,FALSE),IF(T6="Green",100,IF(T6="Amber",50,IF(T6="Red",0,"")))*VLOOKUP("NCR Acknowledge Time",KPI_Thresholds!$A$2:$F$12,6,FALSE),IF(V6="Green",100,IF(V6="Amber",50,IF(V6="Red",0,"")))*VLOOKUP("CAP/8D Closure Time",KPI_Thresholds!$A$2:$F$12,6,FALSE),IF(X6="Green",100,IF(X6="Amber",50,IF(X6="Red",0,"")))*VLOOKUP("Returns/Warranty Rate",KPI_Thresholds!$A$2:$F$12,6,FALSE))/100)</f>
        <v/>
      </c>
      <c r="Z6" s="16">
        <f>IF(A6="","",IF(OR(D6="Red",L6="Red"),"Conditional",IF(Y6&gt;=90,"Preferred",IF(Y6&gt;=75,"Approved","Conditional"))))</f>
        <v/>
      </c>
    </row>
    <row r="7">
      <c r="A7" s="16">
        <f>Monthly_Input!A7</f>
        <v/>
      </c>
      <c r="B7" s="17">
        <f>Monthly_Input!B7</f>
        <v/>
      </c>
      <c r="C7" s="18">
        <f>Monthly_Input!C7</f>
        <v/>
      </c>
      <c r="D7" s="16">
        <f>IF(C7="","",IF(VLOOKUP("On-Time Delivery (OTD)",KPI_Thresholds!$A$2:$F$12,2,FALSE)="HIGH",IF(C7&gt;=VLOOKUP("On-Time Delivery (OTD)",KPI_Thresholds!$A$2:$F$12,3,FALSE),"Green",IF(C7&gt;=VLOOKUP("On-Time Delivery (OTD)",KPI_Thresholds!$A$2:$F$12,4,FALSE),"Amber","Red")),IF(VLOOKUP("On-Time Delivery (OTD)",KPI_Thresholds!$A$2:$F$12,2,FALSE)="LOW",IF(C7&lt;=VLOOKUP("On-Time Delivery (OTD)",KPI_Thresholds!$A$2:$F$12,3,FALSE),"Green",IF(C7&lt;=VLOOKUP("On-Time Delivery (OTD)",KPI_Thresholds!$A$2:$F$12,4,FALSE),"Amber","Red")),IF(ABS(C7)&lt;=VLOOKUP("On-Time Delivery (OTD)",KPI_Thresholds!$A$2:$F$12,3,FALSE),"Green",IF(ABS(C7)&lt;=VLOOKUP("On-Time Delivery (OTD)",KPI_Thresholds!$A$2:$F$12,4,FALSE),"Amber","Red")))))</f>
        <v/>
      </c>
      <c r="E7" s="19">
        <f>Monthly_Input!D7</f>
        <v/>
      </c>
      <c r="F7" s="16">
        <f>IF(E7="","",IF(VLOOKUP("PPM (defective units)",KPI_Thresholds!$A$2:$F$12,2,FALSE)="HIGH",IF(E7&gt;=VLOOKUP("PPM (defective units)",KPI_Thresholds!$A$2:$F$12,3,FALSE),"Green",IF(E7&gt;=VLOOKUP("PPM (defective units)",KPI_Thresholds!$A$2:$F$12,4,FALSE),"Amber","Red")),IF(VLOOKUP("PPM (defective units)",KPI_Thresholds!$A$2:$F$12,2,FALSE)="LOW",IF(E7&lt;=VLOOKUP("PPM (defective units)",KPI_Thresholds!$A$2:$F$12,3,FALSE),"Green",IF(E7&lt;=VLOOKUP("PPM (defective units)",KPI_Thresholds!$A$2:$F$12,4,FALSE),"Amber","Red")),IF(ABS(E7)&lt;=VLOOKUP("PPM (defective units)",KPI_Thresholds!$A$2:$F$12,3,FALSE),"Green",IF(ABS(E7)&lt;=VLOOKUP("PPM (defective units)",KPI_Thresholds!$A$2:$F$12,4,FALSE),"Amber","Red")))))</f>
        <v/>
      </c>
      <c r="G7" s="18">
        <f>Monthly_Input!E7</f>
        <v/>
      </c>
      <c r="H7" s="16">
        <f>IF(G7="","",IF(VLOOKUP("AQL Acceptance Rate",KPI_Thresholds!$A$2:$F$12,2,FALSE)="HIGH",IF(G7&gt;=VLOOKUP("AQL Acceptance Rate",KPI_Thresholds!$A$2:$F$12,3,FALSE),"Green",IF(G7&gt;=VLOOKUP("AQL Acceptance Rate",KPI_Thresholds!$A$2:$F$12,4,FALSE),"Amber","Red")),IF(VLOOKUP("AQL Acceptance Rate",KPI_Thresholds!$A$2:$F$12,2,FALSE)="LOW",IF(G7&lt;=VLOOKUP("AQL Acceptance Rate",KPI_Thresholds!$A$2:$F$12,3,FALSE),"Green",IF(G7&lt;=VLOOKUP("AQL Acceptance Rate",KPI_Thresholds!$A$2:$F$12,4,FALSE),"Amber","Red")),IF(ABS(G7)&lt;=VLOOKUP("AQL Acceptance Rate",KPI_Thresholds!$A$2:$F$12,3,FALSE),"Green",IF(ABS(G7)&lt;=VLOOKUP("AQL Acceptance Rate",KPI_Thresholds!$A$2:$F$12,4,FALSE),"Amber","Red")))))</f>
        <v/>
      </c>
      <c r="I7" s="18">
        <f>Monthly_Input!F7</f>
        <v/>
      </c>
      <c r="J7" s="16">
        <f>IF(I7="","",IF(VLOOKUP("COPQ % of spend",KPI_Thresholds!$A$2:$F$12,2,FALSE)="HIGH",IF(I7&gt;=VLOOKUP("COPQ % of spend",KPI_Thresholds!$A$2:$F$12,3,FALSE),"Green",IF(I7&gt;=VLOOKUP("COPQ % of spend",KPI_Thresholds!$A$2:$F$12,4,FALSE),"Amber","Red")),IF(VLOOKUP("COPQ % of spend",KPI_Thresholds!$A$2:$F$12,2,FALSE)="LOW",IF(I7&lt;=VLOOKUP("COPQ % of spend",KPI_Thresholds!$A$2:$F$12,3,FALSE),"Green",IF(I7&lt;=VLOOKUP("COPQ % of spend",KPI_Thresholds!$A$2:$F$12,4,FALSE),"Amber","Red")),IF(ABS(I7)&lt;=VLOOKUP("COPQ % of spend",KPI_Thresholds!$A$2:$F$12,3,FALSE),"Green",IF(ABS(I7)&lt;=VLOOKUP("COPQ % of spend",KPI_Thresholds!$A$2:$F$12,4,FALSE),"Amber","Red")))))</f>
        <v/>
      </c>
      <c r="K7" s="18">
        <f>Monthly_Input!G7</f>
        <v/>
      </c>
      <c r="L7" s="16">
        <f>IF(K7="","",IF(VLOOKUP("Compliance Pass Rate",KPI_Thresholds!$A$2:$F$12,2,FALSE)="HIGH",IF(K7&gt;=VLOOKUP("Compliance Pass Rate",KPI_Thresholds!$A$2:$F$12,3,FALSE),"Green",IF(K7&gt;=VLOOKUP("Compliance Pass Rate",KPI_Thresholds!$A$2:$F$12,4,FALSE),"Amber","Red")),IF(VLOOKUP("Compliance Pass Rate",KPI_Thresholds!$A$2:$F$12,2,FALSE)="LOW",IF(K7&lt;=VLOOKUP("Compliance Pass Rate",KPI_Thresholds!$A$2:$F$12,3,FALSE),"Green",IF(K7&lt;=VLOOKUP("Compliance Pass Rate",KPI_Thresholds!$A$2:$F$12,4,FALSE),"Amber","Red")),IF(ABS(K7)&lt;=VLOOKUP("Compliance Pass Rate",KPI_Thresholds!$A$2:$F$12,3,FALSE),"Green",IF(ABS(K7)&lt;=VLOOKUP("Compliance Pass Rate",KPI_Thresholds!$A$2:$F$12,4,FALSE),"Amber","Red")))))</f>
        <v/>
      </c>
      <c r="M7" s="18">
        <f>Monthly_Input!H7</f>
        <v/>
      </c>
      <c r="N7" s="16">
        <f>IF(M7="","",IF(VLOOKUP("Documentation Accuracy",KPI_Thresholds!$A$2:$F$12,2,FALSE)="HIGH",IF(M7&gt;=VLOOKUP("Documentation Accuracy",KPI_Thresholds!$A$2:$F$12,3,FALSE),"Green",IF(M7&gt;=VLOOKUP("Documentation Accuracy",KPI_Thresholds!$A$2:$F$12,4,FALSE),"Amber","Red")),IF(VLOOKUP("Documentation Accuracy",KPI_Thresholds!$A$2:$F$12,2,FALSE)="LOW",IF(M7&lt;=VLOOKUP("Documentation Accuracy",KPI_Thresholds!$A$2:$F$12,3,FALSE),"Green",IF(M7&lt;=VLOOKUP("Documentation Accuracy",KPI_Thresholds!$A$2:$F$12,4,FALSE),"Amber","Red")),IF(ABS(M7)&lt;=VLOOKUP("Documentation Accuracy",KPI_Thresholds!$A$2:$F$12,3,FALSE),"Green",IF(ABS(M7)&lt;=VLOOKUP("Documentation Accuracy",KPI_Thresholds!$A$2:$F$12,4,FALSE),"Amber","Red")))))</f>
        <v/>
      </c>
      <c r="O7" s="18">
        <f>Monthly_Input!K7</f>
        <v/>
      </c>
      <c r="P7" s="16">
        <f>IF(O7="","",IF(VLOOKUP("Lead Time Variance %",KPI_Thresholds!$A$2:$F$12,2,FALSE)="HIGH",IF(O7&gt;=VLOOKUP("Lead Time Variance %",KPI_Thresholds!$A$2:$F$12,3,FALSE),"Green",IF(O7&gt;=VLOOKUP("Lead Time Variance %",KPI_Thresholds!$A$2:$F$12,4,FALSE),"Amber","Red")),IF(VLOOKUP("Lead Time Variance %",KPI_Thresholds!$A$2:$F$12,2,FALSE)="LOW",IF(O7&lt;=VLOOKUP("Lead Time Variance %",KPI_Thresholds!$A$2:$F$12,3,FALSE),"Green",IF(O7&lt;=VLOOKUP("Lead Time Variance %",KPI_Thresholds!$A$2:$F$12,4,FALSE),"Amber","Red")),IF(ABS(O7)&lt;=VLOOKUP("Lead Time Variance %",KPI_Thresholds!$A$2:$F$12,3,FALSE),"Green",IF(ABS(O7)&lt;=VLOOKUP("Lead Time Variance %",KPI_Thresholds!$A$2:$F$12,4,FALSE),"Amber","Red")))))</f>
        <v/>
      </c>
      <c r="Q7" s="18">
        <f>Monthly_Input!N7</f>
        <v/>
      </c>
      <c r="R7" s="16">
        <f>IF(Q7="","",IF(VLOOKUP("Price Variance vs PO",KPI_Thresholds!$A$2:$F$12,2,FALSE)="HIGH",IF(Q7&gt;=VLOOKUP("Price Variance vs PO",KPI_Thresholds!$A$2:$F$12,3,FALSE),"Green",IF(Q7&gt;=VLOOKUP("Price Variance vs PO",KPI_Thresholds!$A$2:$F$12,4,FALSE),"Amber","Red")),IF(VLOOKUP("Price Variance vs PO",KPI_Thresholds!$A$2:$F$12,2,FALSE)="LOW",IF(Q7&lt;=VLOOKUP("Price Variance vs PO",KPI_Thresholds!$A$2:$F$12,3,FALSE),"Green",IF(Q7&lt;=VLOOKUP("Price Variance vs PO",KPI_Thresholds!$A$2:$F$12,4,FALSE),"Amber","Red")),IF(ABS(Q7)&lt;=VLOOKUP("Price Variance vs PO",KPI_Thresholds!$A$2:$F$12,3,FALSE),"Green",IF(ABS(Q7)&lt;=VLOOKUP("Price Variance vs PO",KPI_Thresholds!$A$2:$F$12,4,FALSE),"Amber","Red")))))</f>
        <v/>
      </c>
      <c r="S7" s="19">
        <f>Monthly_Input!O7</f>
        <v/>
      </c>
      <c r="T7" s="16">
        <f>IF(S7="","",IF(VLOOKUP("NCR Acknowledge Time",KPI_Thresholds!$A$2:$F$12,2,FALSE)="HIGH",IF(S7&gt;=VLOOKUP("NCR Acknowledge Time",KPI_Thresholds!$A$2:$F$12,3,FALSE),"Green",IF(S7&gt;=VLOOKUP("NCR Acknowledge Time",KPI_Thresholds!$A$2:$F$12,4,FALSE),"Amber","Red")),IF(VLOOKUP("NCR Acknowledge Time",KPI_Thresholds!$A$2:$F$12,2,FALSE)="LOW",IF(S7&lt;=VLOOKUP("NCR Acknowledge Time",KPI_Thresholds!$A$2:$F$12,3,FALSE),"Green",IF(S7&lt;=VLOOKUP("NCR Acknowledge Time",KPI_Thresholds!$A$2:$F$12,4,FALSE),"Amber","Red")),IF(ABS(S7)&lt;=VLOOKUP("NCR Acknowledge Time",KPI_Thresholds!$A$2:$F$12,3,FALSE),"Green",IF(ABS(S7)&lt;=VLOOKUP("NCR Acknowledge Time",KPI_Thresholds!$A$2:$F$12,4,FALSE),"Amber","Red")))))</f>
        <v/>
      </c>
      <c r="U7" s="19">
        <f>Monthly_Input!P7</f>
        <v/>
      </c>
      <c r="V7" s="16">
        <f>IF(U7="","",IF(VLOOKUP("CAP/8D Closure Time",KPI_Thresholds!$A$2:$F$12,2,FALSE)="HIGH",IF(U7&gt;=VLOOKUP("CAP/8D Closure Time",KPI_Thresholds!$A$2:$F$12,3,FALSE),"Green",IF(U7&gt;=VLOOKUP("CAP/8D Closure Time",KPI_Thresholds!$A$2:$F$12,4,FALSE),"Amber","Red")),IF(VLOOKUP("CAP/8D Closure Time",KPI_Thresholds!$A$2:$F$12,2,FALSE)="LOW",IF(U7&lt;=VLOOKUP("CAP/8D Closure Time",KPI_Thresholds!$A$2:$F$12,3,FALSE),"Green",IF(U7&lt;=VLOOKUP("CAP/8D Closure Time",KPI_Thresholds!$A$2:$F$12,4,FALSE),"Amber","Red")),IF(ABS(U7)&lt;=VLOOKUP("CAP/8D Closure Time",KPI_Thresholds!$A$2:$F$12,3,FALSE),"Green",IF(ABS(U7)&lt;=VLOOKUP("CAP/8D Closure Time",KPI_Thresholds!$A$2:$F$12,4,FALSE),"Amber","Red")))))</f>
        <v/>
      </c>
      <c r="W7" s="18">
        <f>Monthly_Input!Q7</f>
        <v/>
      </c>
      <c r="X7" s="16">
        <f>IF(W7="","",IF(VLOOKUP("Returns/Warranty Rate",KPI_Thresholds!$A$2:$F$12,2,FALSE)="HIGH",IF(W7&gt;=VLOOKUP("Returns/Warranty Rate",KPI_Thresholds!$A$2:$F$12,3,FALSE),"Green",IF(W7&gt;=VLOOKUP("Returns/Warranty Rate",KPI_Thresholds!$A$2:$F$12,4,FALSE),"Amber","Red")),IF(VLOOKUP("Returns/Warranty Rate",KPI_Thresholds!$A$2:$F$12,2,FALSE)="LOW",IF(W7&lt;=VLOOKUP("Returns/Warranty Rate",KPI_Thresholds!$A$2:$F$12,3,FALSE),"Green",IF(W7&lt;=VLOOKUP("Returns/Warranty Rate",KPI_Thresholds!$A$2:$F$12,4,FALSE),"Amber","Red")),IF(ABS(W7)&lt;=VLOOKUP("Returns/Warranty Rate",KPI_Thresholds!$A$2:$F$12,3,FALSE),"Green",IF(ABS(W7)&lt;=VLOOKUP("Returns/Warranty Rate",KPI_Thresholds!$A$2:$F$12,4,FALSE),"Amber","Red")))))</f>
        <v/>
      </c>
      <c r="Y7" s="20">
        <f>IF(A7="","",SUM(IF(D7="Green",100,IF(D7="Amber",50,IF(D7="Red",0,"")))*VLOOKUP("On-Time Delivery (OTD)",KPI_Thresholds!$A$2:$F$12,6,FALSE),IF(F7="Green",100,IF(F7="Amber",50,IF(F7="Red",0,"")))*VLOOKUP("PPM (defective units)",KPI_Thresholds!$A$2:$F$12,6,FALSE),IF(H7="Green",100,IF(H7="Amber",50,IF(H7="Red",0,"")))*VLOOKUP("AQL Acceptance Rate",KPI_Thresholds!$A$2:$F$12,6,FALSE),IF(J7="Green",100,IF(J7="Amber",50,IF(J7="Red",0,"")))*VLOOKUP("COPQ % of spend",KPI_Thresholds!$A$2:$F$12,6,FALSE),IF(L7="Green",100,IF(L7="Amber",50,IF(L7="Red",0,"")))*VLOOKUP("Compliance Pass Rate",KPI_Thresholds!$A$2:$F$12,6,FALSE),IF(N7="Green",100,IF(N7="Amber",50,IF(N7="Red",0,"")))*VLOOKUP("Documentation Accuracy",KPI_Thresholds!$A$2:$F$12,6,FALSE),IF(P7="Green",100,IF(P7="Amber",50,IF(P7="Red",0,"")))*VLOOKUP("Lead Time Variance %",KPI_Thresholds!$A$2:$F$12,6,FALSE),IF(R7="Green",100,IF(R7="Amber",50,IF(R7="Red",0,"")))*VLOOKUP("Price Variance vs PO",KPI_Thresholds!$A$2:$F$12,6,FALSE),IF(T7="Green",100,IF(T7="Amber",50,IF(T7="Red",0,"")))*VLOOKUP("NCR Acknowledge Time",KPI_Thresholds!$A$2:$F$12,6,FALSE),IF(V7="Green",100,IF(V7="Amber",50,IF(V7="Red",0,"")))*VLOOKUP("CAP/8D Closure Time",KPI_Thresholds!$A$2:$F$12,6,FALSE),IF(X7="Green",100,IF(X7="Amber",50,IF(X7="Red",0,"")))*VLOOKUP("Returns/Warranty Rate",KPI_Thresholds!$A$2:$F$12,6,FALSE))/100)</f>
        <v/>
      </c>
      <c r="Z7" s="16">
        <f>IF(A7="","",IF(OR(D7="Red",L7="Red"),"Conditional",IF(Y7&gt;=90,"Preferred",IF(Y7&gt;=75,"Approved","Conditional"))))</f>
        <v/>
      </c>
    </row>
    <row r="8">
      <c r="A8" s="16">
        <f>Monthly_Input!A8</f>
        <v/>
      </c>
      <c r="B8" s="17">
        <f>Monthly_Input!B8</f>
        <v/>
      </c>
      <c r="C8" s="18">
        <f>Monthly_Input!C8</f>
        <v/>
      </c>
      <c r="D8" s="16">
        <f>IF(C8="","",IF(VLOOKUP("On-Time Delivery (OTD)",KPI_Thresholds!$A$2:$F$12,2,FALSE)="HIGH",IF(C8&gt;=VLOOKUP("On-Time Delivery (OTD)",KPI_Thresholds!$A$2:$F$12,3,FALSE),"Green",IF(C8&gt;=VLOOKUP("On-Time Delivery (OTD)",KPI_Thresholds!$A$2:$F$12,4,FALSE),"Amber","Red")),IF(VLOOKUP("On-Time Delivery (OTD)",KPI_Thresholds!$A$2:$F$12,2,FALSE)="LOW",IF(C8&lt;=VLOOKUP("On-Time Delivery (OTD)",KPI_Thresholds!$A$2:$F$12,3,FALSE),"Green",IF(C8&lt;=VLOOKUP("On-Time Delivery (OTD)",KPI_Thresholds!$A$2:$F$12,4,FALSE),"Amber","Red")),IF(ABS(C8)&lt;=VLOOKUP("On-Time Delivery (OTD)",KPI_Thresholds!$A$2:$F$12,3,FALSE),"Green",IF(ABS(C8)&lt;=VLOOKUP("On-Time Delivery (OTD)",KPI_Thresholds!$A$2:$F$12,4,FALSE),"Amber","Red")))))</f>
        <v/>
      </c>
      <c r="E8" s="19">
        <f>Monthly_Input!D8</f>
        <v/>
      </c>
      <c r="F8" s="16">
        <f>IF(E8="","",IF(VLOOKUP("PPM (defective units)",KPI_Thresholds!$A$2:$F$12,2,FALSE)="HIGH",IF(E8&gt;=VLOOKUP("PPM (defective units)",KPI_Thresholds!$A$2:$F$12,3,FALSE),"Green",IF(E8&gt;=VLOOKUP("PPM (defective units)",KPI_Thresholds!$A$2:$F$12,4,FALSE),"Amber","Red")),IF(VLOOKUP("PPM (defective units)",KPI_Thresholds!$A$2:$F$12,2,FALSE)="LOW",IF(E8&lt;=VLOOKUP("PPM (defective units)",KPI_Thresholds!$A$2:$F$12,3,FALSE),"Green",IF(E8&lt;=VLOOKUP("PPM (defective units)",KPI_Thresholds!$A$2:$F$12,4,FALSE),"Amber","Red")),IF(ABS(E8)&lt;=VLOOKUP("PPM (defective units)",KPI_Thresholds!$A$2:$F$12,3,FALSE),"Green",IF(ABS(E8)&lt;=VLOOKUP("PPM (defective units)",KPI_Thresholds!$A$2:$F$12,4,FALSE),"Amber","Red")))))</f>
        <v/>
      </c>
      <c r="G8" s="18">
        <f>Monthly_Input!E8</f>
        <v/>
      </c>
      <c r="H8" s="16">
        <f>IF(G8="","",IF(VLOOKUP("AQL Acceptance Rate",KPI_Thresholds!$A$2:$F$12,2,FALSE)="HIGH",IF(G8&gt;=VLOOKUP("AQL Acceptance Rate",KPI_Thresholds!$A$2:$F$12,3,FALSE),"Green",IF(G8&gt;=VLOOKUP("AQL Acceptance Rate",KPI_Thresholds!$A$2:$F$12,4,FALSE),"Amber","Red")),IF(VLOOKUP("AQL Acceptance Rate",KPI_Thresholds!$A$2:$F$12,2,FALSE)="LOW",IF(G8&lt;=VLOOKUP("AQL Acceptance Rate",KPI_Thresholds!$A$2:$F$12,3,FALSE),"Green",IF(G8&lt;=VLOOKUP("AQL Acceptance Rate",KPI_Thresholds!$A$2:$F$12,4,FALSE),"Amber","Red")),IF(ABS(G8)&lt;=VLOOKUP("AQL Acceptance Rate",KPI_Thresholds!$A$2:$F$12,3,FALSE),"Green",IF(ABS(G8)&lt;=VLOOKUP("AQL Acceptance Rate",KPI_Thresholds!$A$2:$F$12,4,FALSE),"Amber","Red")))))</f>
        <v/>
      </c>
      <c r="I8" s="18">
        <f>Monthly_Input!F8</f>
        <v/>
      </c>
      <c r="J8" s="16">
        <f>IF(I8="","",IF(VLOOKUP("COPQ % of spend",KPI_Thresholds!$A$2:$F$12,2,FALSE)="HIGH",IF(I8&gt;=VLOOKUP("COPQ % of spend",KPI_Thresholds!$A$2:$F$12,3,FALSE),"Green",IF(I8&gt;=VLOOKUP("COPQ % of spend",KPI_Thresholds!$A$2:$F$12,4,FALSE),"Amber","Red")),IF(VLOOKUP("COPQ % of spend",KPI_Thresholds!$A$2:$F$12,2,FALSE)="LOW",IF(I8&lt;=VLOOKUP("COPQ % of spend",KPI_Thresholds!$A$2:$F$12,3,FALSE),"Green",IF(I8&lt;=VLOOKUP("COPQ % of spend",KPI_Thresholds!$A$2:$F$12,4,FALSE),"Amber","Red")),IF(ABS(I8)&lt;=VLOOKUP("COPQ % of spend",KPI_Thresholds!$A$2:$F$12,3,FALSE),"Green",IF(ABS(I8)&lt;=VLOOKUP("COPQ % of spend",KPI_Thresholds!$A$2:$F$12,4,FALSE),"Amber","Red")))))</f>
        <v/>
      </c>
      <c r="K8" s="18">
        <f>Monthly_Input!G8</f>
        <v/>
      </c>
      <c r="L8" s="16">
        <f>IF(K8="","",IF(VLOOKUP("Compliance Pass Rate",KPI_Thresholds!$A$2:$F$12,2,FALSE)="HIGH",IF(K8&gt;=VLOOKUP("Compliance Pass Rate",KPI_Thresholds!$A$2:$F$12,3,FALSE),"Green",IF(K8&gt;=VLOOKUP("Compliance Pass Rate",KPI_Thresholds!$A$2:$F$12,4,FALSE),"Amber","Red")),IF(VLOOKUP("Compliance Pass Rate",KPI_Thresholds!$A$2:$F$12,2,FALSE)="LOW",IF(K8&lt;=VLOOKUP("Compliance Pass Rate",KPI_Thresholds!$A$2:$F$12,3,FALSE),"Green",IF(K8&lt;=VLOOKUP("Compliance Pass Rate",KPI_Thresholds!$A$2:$F$12,4,FALSE),"Amber","Red")),IF(ABS(K8)&lt;=VLOOKUP("Compliance Pass Rate",KPI_Thresholds!$A$2:$F$12,3,FALSE),"Green",IF(ABS(K8)&lt;=VLOOKUP("Compliance Pass Rate",KPI_Thresholds!$A$2:$F$12,4,FALSE),"Amber","Red")))))</f>
        <v/>
      </c>
      <c r="M8" s="18">
        <f>Monthly_Input!H8</f>
        <v/>
      </c>
      <c r="N8" s="16">
        <f>IF(M8="","",IF(VLOOKUP("Documentation Accuracy",KPI_Thresholds!$A$2:$F$12,2,FALSE)="HIGH",IF(M8&gt;=VLOOKUP("Documentation Accuracy",KPI_Thresholds!$A$2:$F$12,3,FALSE),"Green",IF(M8&gt;=VLOOKUP("Documentation Accuracy",KPI_Thresholds!$A$2:$F$12,4,FALSE),"Amber","Red")),IF(VLOOKUP("Documentation Accuracy",KPI_Thresholds!$A$2:$F$12,2,FALSE)="LOW",IF(M8&lt;=VLOOKUP("Documentation Accuracy",KPI_Thresholds!$A$2:$F$12,3,FALSE),"Green",IF(M8&lt;=VLOOKUP("Documentation Accuracy",KPI_Thresholds!$A$2:$F$12,4,FALSE),"Amber","Red")),IF(ABS(M8)&lt;=VLOOKUP("Documentation Accuracy",KPI_Thresholds!$A$2:$F$12,3,FALSE),"Green",IF(ABS(M8)&lt;=VLOOKUP("Documentation Accuracy",KPI_Thresholds!$A$2:$F$12,4,FALSE),"Amber","Red")))))</f>
        <v/>
      </c>
      <c r="O8" s="18">
        <f>Monthly_Input!K8</f>
        <v/>
      </c>
      <c r="P8" s="16">
        <f>IF(O8="","",IF(VLOOKUP("Lead Time Variance %",KPI_Thresholds!$A$2:$F$12,2,FALSE)="HIGH",IF(O8&gt;=VLOOKUP("Lead Time Variance %",KPI_Thresholds!$A$2:$F$12,3,FALSE),"Green",IF(O8&gt;=VLOOKUP("Lead Time Variance %",KPI_Thresholds!$A$2:$F$12,4,FALSE),"Amber","Red")),IF(VLOOKUP("Lead Time Variance %",KPI_Thresholds!$A$2:$F$12,2,FALSE)="LOW",IF(O8&lt;=VLOOKUP("Lead Time Variance %",KPI_Thresholds!$A$2:$F$12,3,FALSE),"Green",IF(O8&lt;=VLOOKUP("Lead Time Variance %",KPI_Thresholds!$A$2:$F$12,4,FALSE),"Amber","Red")),IF(ABS(O8)&lt;=VLOOKUP("Lead Time Variance %",KPI_Thresholds!$A$2:$F$12,3,FALSE),"Green",IF(ABS(O8)&lt;=VLOOKUP("Lead Time Variance %",KPI_Thresholds!$A$2:$F$12,4,FALSE),"Amber","Red")))))</f>
        <v/>
      </c>
      <c r="Q8" s="18">
        <f>Monthly_Input!N8</f>
        <v/>
      </c>
      <c r="R8" s="16">
        <f>IF(Q8="","",IF(VLOOKUP("Price Variance vs PO",KPI_Thresholds!$A$2:$F$12,2,FALSE)="HIGH",IF(Q8&gt;=VLOOKUP("Price Variance vs PO",KPI_Thresholds!$A$2:$F$12,3,FALSE),"Green",IF(Q8&gt;=VLOOKUP("Price Variance vs PO",KPI_Thresholds!$A$2:$F$12,4,FALSE),"Amber","Red")),IF(VLOOKUP("Price Variance vs PO",KPI_Thresholds!$A$2:$F$12,2,FALSE)="LOW",IF(Q8&lt;=VLOOKUP("Price Variance vs PO",KPI_Thresholds!$A$2:$F$12,3,FALSE),"Green",IF(Q8&lt;=VLOOKUP("Price Variance vs PO",KPI_Thresholds!$A$2:$F$12,4,FALSE),"Amber","Red")),IF(ABS(Q8)&lt;=VLOOKUP("Price Variance vs PO",KPI_Thresholds!$A$2:$F$12,3,FALSE),"Green",IF(ABS(Q8)&lt;=VLOOKUP("Price Variance vs PO",KPI_Thresholds!$A$2:$F$12,4,FALSE),"Amber","Red")))))</f>
        <v/>
      </c>
      <c r="S8" s="19">
        <f>Monthly_Input!O8</f>
        <v/>
      </c>
      <c r="T8" s="16">
        <f>IF(S8="","",IF(VLOOKUP("NCR Acknowledge Time",KPI_Thresholds!$A$2:$F$12,2,FALSE)="HIGH",IF(S8&gt;=VLOOKUP("NCR Acknowledge Time",KPI_Thresholds!$A$2:$F$12,3,FALSE),"Green",IF(S8&gt;=VLOOKUP("NCR Acknowledge Time",KPI_Thresholds!$A$2:$F$12,4,FALSE),"Amber","Red")),IF(VLOOKUP("NCR Acknowledge Time",KPI_Thresholds!$A$2:$F$12,2,FALSE)="LOW",IF(S8&lt;=VLOOKUP("NCR Acknowledge Time",KPI_Thresholds!$A$2:$F$12,3,FALSE),"Green",IF(S8&lt;=VLOOKUP("NCR Acknowledge Time",KPI_Thresholds!$A$2:$F$12,4,FALSE),"Amber","Red")),IF(ABS(S8)&lt;=VLOOKUP("NCR Acknowledge Time",KPI_Thresholds!$A$2:$F$12,3,FALSE),"Green",IF(ABS(S8)&lt;=VLOOKUP("NCR Acknowledge Time",KPI_Thresholds!$A$2:$F$12,4,FALSE),"Amber","Red")))))</f>
        <v/>
      </c>
      <c r="U8" s="19">
        <f>Monthly_Input!P8</f>
        <v/>
      </c>
      <c r="V8" s="16">
        <f>IF(U8="","",IF(VLOOKUP("CAP/8D Closure Time",KPI_Thresholds!$A$2:$F$12,2,FALSE)="HIGH",IF(U8&gt;=VLOOKUP("CAP/8D Closure Time",KPI_Thresholds!$A$2:$F$12,3,FALSE),"Green",IF(U8&gt;=VLOOKUP("CAP/8D Closure Time",KPI_Thresholds!$A$2:$F$12,4,FALSE),"Amber","Red")),IF(VLOOKUP("CAP/8D Closure Time",KPI_Thresholds!$A$2:$F$12,2,FALSE)="LOW",IF(U8&lt;=VLOOKUP("CAP/8D Closure Time",KPI_Thresholds!$A$2:$F$12,3,FALSE),"Green",IF(U8&lt;=VLOOKUP("CAP/8D Closure Time",KPI_Thresholds!$A$2:$F$12,4,FALSE),"Amber","Red")),IF(ABS(U8)&lt;=VLOOKUP("CAP/8D Closure Time",KPI_Thresholds!$A$2:$F$12,3,FALSE),"Green",IF(ABS(U8)&lt;=VLOOKUP("CAP/8D Closure Time",KPI_Thresholds!$A$2:$F$12,4,FALSE),"Amber","Red")))))</f>
        <v/>
      </c>
      <c r="W8" s="18">
        <f>Monthly_Input!Q8</f>
        <v/>
      </c>
      <c r="X8" s="16">
        <f>IF(W8="","",IF(VLOOKUP("Returns/Warranty Rate",KPI_Thresholds!$A$2:$F$12,2,FALSE)="HIGH",IF(W8&gt;=VLOOKUP("Returns/Warranty Rate",KPI_Thresholds!$A$2:$F$12,3,FALSE),"Green",IF(W8&gt;=VLOOKUP("Returns/Warranty Rate",KPI_Thresholds!$A$2:$F$12,4,FALSE),"Amber","Red")),IF(VLOOKUP("Returns/Warranty Rate",KPI_Thresholds!$A$2:$F$12,2,FALSE)="LOW",IF(W8&lt;=VLOOKUP("Returns/Warranty Rate",KPI_Thresholds!$A$2:$F$12,3,FALSE),"Green",IF(W8&lt;=VLOOKUP("Returns/Warranty Rate",KPI_Thresholds!$A$2:$F$12,4,FALSE),"Amber","Red")),IF(ABS(W8)&lt;=VLOOKUP("Returns/Warranty Rate",KPI_Thresholds!$A$2:$F$12,3,FALSE),"Green",IF(ABS(W8)&lt;=VLOOKUP("Returns/Warranty Rate",KPI_Thresholds!$A$2:$F$12,4,FALSE),"Amber","Red")))))</f>
        <v/>
      </c>
      <c r="Y8" s="20">
        <f>IF(A8="","",SUM(IF(D8="Green",100,IF(D8="Amber",50,IF(D8="Red",0,"")))*VLOOKUP("On-Time Delivery (OTD)",KPI_Thresholds!$A$2:$F$12,6,FALSE),IF(F8="Green",100,IF(F8="Amber",50,IF(F8="Red",0,"")))*VLOOKUP("PPM (defective units)",KPI_Thresholds!$A$2:$F$12,6,FALSE),IF(H8="Green",100,IF(H8="Amber",50,IF(H8="Red",0,"")))*VLOOKUP("AQL Acceptance Rate",KPI_Thresholds!$A$2:$F$12,6,FALSE),IF(J8="Green",100,IF(J8="Amber",50,IF(J8="Red",0,"")))*VLOOKUP("COPQ % of spend",KPI_Thresholds!$A$2:$F$12,6,FALSE),IF(L8="Green",100,IF(L8="Amber",50,IF(L8="Red",0,"")))*VLOOKUP("Compliance Pass Rate",KPI_Thresholds!$A$2:$F$12,6,FALSE),IF(N8="Green",100,IF(N8="Amber",50,IF(N8="Red",0,"")))*VLOOKUP("Documentation Accuracy",KPI_Thresholds!$A$2:$F$12,6,FALSE),IF(P8="Green",100,IF(P8="Amber",50,IF(P8="Red",0,"")))*VLOOKUP("Lead Time Variance %",KPI_Thresholds!$A$2:$F$12,6,FALSE),IF(R8="Green",100,IF(R8="Amber",50,IF(R8="Red",0,"")))*VLOOKUP("Price Variance vs PO",KPI_Thresholds!$A$2:$F$12,6,FALSE),IF(T8="Green",100,IF(T8="Amber",50,IF(T8="Red",0,"")))*VLOOKUP("NCR Acknowledge Time",KPI_Thresholds!$A$2:$F$12,6,FALSE),IF(V8="Green",100,IF(V8="Amber",50,IF(V8="Red",0,"")))*VLOOKUP("CAP/8D Closure Time",KPI_Thresholds!$A$2:$F$12,6,FALSE),IF(X8="Green",100,IF(X8="Amber",50,IF(X8="Red",0,"")))*VLOOKUP("Returns/Warranty Rate",KPI_Thresholds!$A$2:$F$12,6,FALSE))/100)</f>
        <v/>
      </c>
      <c r="Z8" s="16">
        <f>IF(A8="","",IF(OR(D8="Red",L8="Red"),"Conditional",IF(Y8&gt;=90,"Preferred",IF(Y8&gt;=75,"Approved","Conditional"))))</f>
        <v/>
      </c>
    </row>
    <row r="9">
      <c r="A9" s="16">
        <f>Monthly_Input!A9</f>
        <v/>
      </c>
      <c r="B9" s="17">
        <f>Monthly_Input!B9</f>
        <v/>
      </c>
      <c r="C9" s="18">
        <f>Monthly_Input!C9</f>
        <v/>
      </c>
      <c r="D9" s="16">
        <f>IF(C9="","",IF(VLOOKUP("On-Time Delivery (OTD)",KPI_Thresholds!$A$2:$F$12,2,FALSE)="HIGH",IF(C9&gt;=VLOOKUP("On-Time Delivery (OTD)",KPI_Thresholds!$A$2:$F$12,3,FALSE),"Green",IF(C9&gt;=VLOOKUP("On-Time Delivery (OTD)",KPI_Thresholds!$A$2:$F$12,4,FALSE),"Amber","Red")),IF(VLOOKUP("On-Time Delivery (OTD)",KPI_Thresholds!$A$2:$F$12,2,FALSE)="LOW",IF(C9&lt;=VLOOKUP("On-Time Delivery (OTD)",KPI_Thresholds!$A$2:$F$12,3,FALSE),"Green",IF(C9&lt;=VLOOKUP("On-Time Delivery (OTD)",KPI_Thresholds!$A$2:$F$12,4,FALSE),"Amber","Red")),IF(ABS(C9)&lt;=VLOOKUP("On-Time Delivery (OTD)",KPI_Thresholds!$A$2:$F$12,3,FALSE),"Green",IF(ABS(C9)&lt;=VLOOKUP("On-Time Delivery (OTD)",KPI_Thresholds!$A$2:$F$12,4,FALSE),"Amber","Red")))))</f>
        <v/>
      </c>
      <c r="E9" s="19">
        <f>Monthly_Input!D9</f>
        <v/>
      </c>
      <c r="F9" s="16">
        <f>IF(E9="","",IF(VLOOKUP("PPM (defective units)",KPI_Thresholds!$A$2:$F$12,2,FALSE)="HIGH",IF(E9&gt;=VLOOKUP("PPM (defective units)",KPI_Thresholds!$A$2:$F$12,3,FALSE),"Green",IF(E9&gt;=VLOOKUP("PPM (defective units)",KPI_Thresholds!$A$2:$F$12,4,FALSE),"Amber","Red")),IF(VLOOKUP("PPM (defective units)",KPI_Thresholds!$A$2:$F$12,2,FALSE)="LOW",IF(E9&lt;=VLOOKUP("PPM (defective units)",KPI_Thresholds!$A$2:$F$12,3,FALSE),"Green",IF(E9&lt;=VLOOKUP("PPM (defective units)",KPI_Thresholds!$A$2:$F$12,4,FALSE),"Amber","Red")),IF(ABS(E9)&lt;=VLOOKUP("PPM (defective units)",KPI_Thresholds!$A$2:$F$12,3,FALSE),"Green",IF(ABS(E9)&lt;=VLOOKUP("PPM (defective units)",KPI_Thresholds!$A$2:$F$12,4,FALSE),"Amber","Red")))))</f>
        <v/>
      </c>
      <c r="G9" s="18">
        <f>Monthly_Input!E9</f>
        <v/>
      </c>
      <c r="H9" s="16">
        <f>IF(G9="","",IF(VLOOKUP("AQL Acceptance Rate",KPI_Thresholds!$A$2:$F$12,2,FALSE)="HIGH",IF(G9&gt;=VLOOKUP("AQL Acceptance Rate",KPI_Thresholds!$A$2:$F$12,3,FALSE),"Green",IF(G9&gt;=VLOOKUP("AQL Acceptance Rate",KPI_Thresholds!$A$2:$F$12,4,FALSE),"Amber","Red")),IF(VLOOKUP("AQL Acceptance Rate",KPI_Thresholds!$A$2:$F$12,2,FALSE)="LOW",IF(G9&lt;=VLOOKUP("AQL Acceptance Rate",KPI_Thresholds!$A$2:$F$12,3,FALSE),"Green",IF(G9&lt;=VLOOKUP("AQL Acceptance Rate",KPI_Thresholds!$A$2:$F$12,4,FALSE),"Amber","Red")),IF(ABS(G9)&lt;=VLOOKUP("AQL Acceptance Rate",KPI_Thresholds!$A$2:$F$12,3,FALSE),"Green",IF(ABS(G9)&lt;=VLOOKUP("AQL Acceptance Rate",KPI_Thresholds!$A$2:$F$12,4,FALSE),"Amber","Red")))))</f>
        <v/>
      </c>
      <c r="I9" s="18">
        <f>Monthly_Input!F9</f>
        <v/>
      </c>
      <c r="J9" s="16">
        <f>IF(I9="","",IF(VLOOKUP("COPQ % of spend",KPI_Thresholds!$A$2:$F$12,2,FALSE)="HIGH",IF(I9&gt;=VLOOKUP("COPQ % of spend",KPI_Thresholds!$A$2:$F$12,3,FALSE),"Green",IF(I9&gt;=VLOOKUP("COPQ % of spend",KPI_Thresholds!$A$2:$F$12,4,FALSE),"Amber","Red")),IF(VLOOKUP("COPQ % of spend",KPI_Thresholds!$A$2:$F$12,2,FALSE)="LOW",IF(I9&lt;=VLOOKUP("COPQ % of spend",KPI_Thresholds!$A$2:$F$12,3,FALSE),"Green",IF(I9&lt;=VLOOKUP("COPQ % of spend",KPI_Thresholds!$A$2:$F$12,4,FALSE),"Amber","Red")),IF(ABS(I9)&lt;=VLOOKUP("COPQ % of spend",KPI_Thresholds!$A$2:$F$12,3,FALSE),"Green",IF(ABS(I9)&lt;=VLOOKUP("COPQ % of spend",KPI_Thresholds!$A$2:$F$12,4,FALSE),"Amber","Red")))))</f>
        <v/>
      </c>
      <c r="K9" s="18">
        <f>Monthly_Input!G9</f>
        <v/>
      </c>
      <c r="L9" s="16">
        <f>IF(K9="","",IF(VLOOKUP("Compliance Pass Rate",KPI_Thresholds!$A$2:$F$12,2,FALSE)="HIGH",IF(K9&gt;=VLOOKUP("Compliance Pass Rate",KPI_Thresholds!$A$2:$F$12,3,FALSE),"Green",IF(K9&gt;=VLOOKUP("Compliance Pass Rate",KPI_Thresholds!$A$2:$F$12,4,FALSE),"Amber","Red")),IF(VLOOKUP("Compliance Pass Rate",KPI_Thresholds!$A$2:$F$12,2,FALSE)="LOW",IF(K9&lt;=VLOOKUP("Compliance Pass Rate",KPI_Thresholds!$A$2:$F$12,3,FALSE),"Green",IF(K9&lt;=VLOOKUP("Compliance Pass Rate",KPI_Thresholds!$A$2:$F$12,4,FALSE),"Amber","Red")),IF(ABS(K9)&lt;=VLOOKUP("Compliance Pass Rate",KPI_Thresholds!$A$2:$F$12,3,FALSE),"Green",IF(ABS(K9)&lt;=VLOOKUP("Compliance Pass Rate",KPI_Thresholds!$A$2:$F$12,4,FALSE),"Amber","Red")))))</f>
        <v/>
      </c>
      <c r="M9" s="18">
        <f>Monthly_Input!H9</f>
        <v/>
      </c>
      <c r="N9" s="16">
        <f>IF(M9="","",IF(VLOOKUP("Documentation Accuracy",KPI_Thresholds!$A$2:$F$12,2,FALSE)="HIGH",IF(M9&gt;=VLOOKUP("Documentation Accuracy",KPI_Thresholds!$A$2:$F$12,3,FALSE),"Green",IF(M9&gt;=VLOOKUP("Documentation Accuracy",KPI_Thresholds!$A$2:$F$12,4,FALSE),"Amber","Red")),IF(VLOOKUP("Documentation Accuracy",KPI_Thresholds!$A$2:$F$12,2,FALSE)="LOW",IF(M9&lt;=VLOOKUP("Documentation Accuracy",KPI_Thresholds!$A$2:$F$12,3,FALSE),"Green",IF(M9&lt;=VLOOKUP("Documentation Accuracy",KPI_Thresholds!$A$2:$F$12,4,FALSE),"Amber","Red")),IF(ABS(M9)&lt;=VLOOKUP("Documentation Accuracy",KPI_Thresholds!$A$2:$F$12,3,FALSE),"Green",IF(ABS(M9)&lt;=VLOOKUP("Documentation Accuracy",KPI_Thresholds!$A$2:$F$12,4,FALSE),"Amber","Red")))))</f>
        <v/>
      </c>
      <c r="O9" s="18">
        <f>Monthly_Input!K9</f>
        <v/>
      </c>
      <c r="P9" s="16">
        <f>IF(O9="","",IF(VLOOKUP("Lead Time Variance %",KPI_Thresholds!$A$2:$F$12,2,FALSE)="HIGH",IF(O9&gt;=VLOOKUP("Lead Time Variance %",KPI_Thresholds!$A$2:$F$12,3,FALSE),"Green",IF(O9&gt;=VLOOKUP("Lead Time Variance %",KPI_Thresholds!$A$2:$F$12,4,FALSE),"Amber","Red")),IF(VLOOKUP("Lead Time Variance %",KPI_Thresholds!$A$2:$F$12,2,FALSE)="LOW",IF(O9&lt;=VLOOKUP("Lead Time Variance %",KPI_Thresholds!$A$2:$F$12,3,FALSE),"Green",IF(O9&lt;=VLOOKUP("Lead Time Variance %",KPI_Thresholds!$A$2:$F$12,4,FALSE),"Amber","Red")),IF(ABS(O9)&lt;=VLOOKUP("Lead Time Variance %",KPI_Thresholds!$A$2:$F$12,3,FALSE),"Green",IF(ABS(O9)&lt;=VLOOKUP("Lead Time Variance %",KPI_Thresholds!$A$2:$F$12,4,FALSE),"Amber","Red")))))</f>
        <v/>
      </c>
      <c r="Q9" s="18">
        <f>Monthly_Input!N9</f>
        <v/>
      </c>
      <c r="R9" s="16">
        <f>IF(Q9="","",IF(VLOOKUP("Price Variance vs PO",KPI_Thresholds!$A$2:$F$12,2,FALSE)="HIGH",IF(Q9&gt;=VLOOKUP("Price Variance vs PO",KPI_Thresholds!$A$2:$F$12,3,FALSE),"Green",IF(Q9&gt;=VLOOKUP("Price Variance vs PO",KPI_Thresholds!$A$2:$F$12,4,FALSE),"Amber","Red")),IF(VLOOKUP("Price Variance vs PO",KPI_Thresholds!$A$2:$F$12,2,FALSE)="LOW",IF(Q9&lt;=VLOOKUP("Price Variance vs PO",KPI_Thresholds!$A$2:$F$12,3,FALSE),"Green",IF(Q9&lt;=VLOOKUP("Price Variance vs PO",KPI_Thresholds!$A$2:$F$12,4,FALSE),"Amber","Red")),IF(ABS(Q9)&lt;=VLOOKUP("Price Variance vs PO",KPI_Thresholds!$A$2:$F$12,3,FALSE),"Green",IF(ABS(Q9)&lt;=VLOOKUP("Price Variance vs PO",KPI_Thresholds!$A$2:$F$12,4,FALSE),"Amber","Red")))))</f>
        <v/>
      </c>
      <c r="S9" s="19">
        <f>Monthly_Input!O9</f>
        <v/>
      </c>
      <c r="T9" s="16">
        <f>IF(S9="","",IF(VLOOKUP("NCR Acknowledge Time",KPI_Thresholds!$A$2:$F$12,2,FALSE)="HIGH",IF(S9&gt;=VLOOKUP("NCR Acknowledge Time",KPI_Thresholds!$A$2:$F$12,3,FALSE),"Green",IF(S9&gt;=VLOOKUP("NCR Acknowledge Time",KPI_Thresholds!$A$2:$F$12,4,FALSE),"Amber","Red")),IF(VLOOKUP("NCR Acknowledge Time",KPI_Thresholds!$A$2:$F$12,2,FALSE)="LOW",IF(S9&lt;=VLOOKUP("NCR Acknowledge Time",KPI_Thresholds!$A$2:$F$12,3,FALSE),"Green",IF(S9&lt;=VLOOKUP("NCR Acknowledge Time",KPI_Thresholds!$A$2:$F$12,4,FALSE),"Amber","Red")),IF(ABS(S9)&lt;=VLOOKUP("NCR Acknowledge Time",KPI_Thresholds!$A$2:$F$12,3,FALSE),"Green",IF(ABS(S9)&lt;=VLOOKUP("NCR Acknowledge Time",KPI_Thresholds!$A$2:$F$12,4,FALSE),"Amber","Red")))))</f>
        <v/>
      </c>
      <c r="U9" s="19">
        <f>Monthly_Input!P9</f>
        <v/>
      </c>
      <c r="V9" s="16">
        <f>IF(U9="","",IF(VLOOKUP("CAP/8D Closure Time",KPI_Thresholds!$A$2:$F$12,2,FALSE)="HIGH",IF(U9&gt;=VLOOKUP("CAP/8D Closure Time",KPI_Thresholds!$A$2:$F$12,3,FALSE),"Green",IF(U9&gt;=VLOOKUP("CAP/8D Closure Time",KPI_Thresholds!$A$2:$F$12,4,FALSE),"Amber","Red")),IF(VLOOKUP("CAP/8D Closure Time",KPI_Thresholds!$A$2:$F$12,2,FALSE)="LOW",IF(U9&lt;=VLOOKUP("CAP/8D Closure Time",KPI_Thresholds!$A$2:$F$12,3,FALSE),"Green",IF(U9&lt;=VLOOKUP("CAP/8D Closure Time",KPI_Thresholds!$A$2:$F$12,4,FALSE),"Amber","Red")),IF(ABS(U9)&lt;=VLOOKUP("CAP/8D Closure Time",KPI_Thresholds!$A$2:$F$12,3,FALSE),"Green",IF(ABS(U9)&lt;=VLOOKUP("CAP/8D Closure Time",KPI_Thresholds!$A$2:$F$12,4,FALSE),"Amber","Red")))))</f>
        <v/>
      </c>
      <c r="W9" s="18">
        <f>Monthly_Input!Q9</f>
        <v/>
      </c>
      <c r="X9" s="16">
        <f>IF(W9="","",IF(VLOOKUP("Returns/Warranty Rate",KPI_Thresholds!$A$2:$F$12,2,FALSE)="HIGH",IF(W9&gt;=VLOOKUP("Returns/Warranty Rate",KPI_Thresholds!$A$2:$F$12,3,FALSE),"Green",IF(W9&gt;=VLOOKUP("Returns/Warranty Rate",KPI_Thresholds!$A$2:$F$12,4,FALSE),"Amber","Red")),IF(VLOOKUP("Returns/Warranty Rate",KPI_Thresholds!$A$2:$F$12,2,FALSE)="LOW",IF(W9&lt;=VLOOKUP("Returns/Warranty Rate",KPI_Thresholds!$A$2:$F$12,3,FALSE),"Green",IF(W9&lt;=VLOOKUP("Returns/Warranty Rate",KPI_Thresholds!$A$2:$F$12,4,FALSE),"Amber","Red")),IF(ABS(W9)&lt;=VLOOKUP("Returns/Warranty Rate",KPI_Thresholds!$A$2:$F$12,3,FALSE),"Green",IF(ABS(W9)&lt;=VLOOKUP("Returns/Warranty Rate",KPI_Thresholds!$A$2:$F$12,4,FALSE),"Amber","Red")))))</f>
        <v/>
      </c>
      <c r="Y9" s="20">
        <f>IF(A9="","",SUM(IF(D9="Green",100,IF(D9="Amber",50,IF(D9="Red",0,"")))*VLOOKUP("On-Time Delivery (OTD)",KPI_Thresholds!$A$2:$F$12,6,FALSE),IF(F9="Green",100,IF(F9="Amber",50,IF(F9="Red",0,"")))*VLOOKUP("PPM (defective units)",KPI_Thresholds!$A$2:$F$12,6,FALSE),IF(H9="Green",100,IF(H9="Amber",50,IF(H9="Red",0,"")))*VLOOKUP("AQL Acceptance Rate",KPI_Thresholds!$A$2:$F$12,6,FALSE),IF(J9="Green",100,IF(J9="Amber",50,IF(J9="Red",0,"")))*VLOOKUP("COPQ % of spend",KPI_Thresholds!$A$2:$F$12,6,FALSE),IF(L9="Green",100,IF(L9="Amber",50,IF(L9="Red",0,"")))*VLOOKUP("Compliance Pass Rate",KPI_Thresholds!$A$2:$F$12,6,FALSE),IF(N9="Green",100,IF(N9="Amber",50,IF(N9="Red",0,"")))*VLOOKUP("Documentation Accuracy",KPI_Thresholds!$A$2:$F$12,6,FALSE),IF(P9="Green",100,IF(P9="Amber",50,IF(P9="Red",0,"")))*VLOOKUP("Lead Time Variance %",KPI_Thresholds!$A$2:$F$12,6,FALSE),IF(R9="Green",100,IF(R9="Amber",50,IF(R9="Red",0,"")))*VLOOKUP("Price Variance vs PO",KPI_Thresholds!$A$2:$F$12,6,FALSE),IF(T9="Green",100,IF(T9="Amber",50,IF(T9="Red",0,"")))*VLOOKUP("NCR Acknowledge Time",KPI_Thresholds!$A$2:$F$12,6,FALSE),IF(V9="Green",100,IF(V9="Amber",50,IF(V9="Red",0,"")))*VLOOKUP("CAP/8D Closure Time",KPI_Thresholds!$A$2:$F$12,6,FALSE),IF(X9="Green",100,IF(X9="Amber",50,IF(X9="Red",0,"")))*VLOOKUP("Returns/Warranty Rate",KPI_Thresholds!$A$2:$F$12,6,FALSE))/100)</f>
        <v/>
      </c>
      <c r="Z9" s="16">
        <f>IF(A9="","",IF(OR(D9="Red",L9="Red"),"Conditional",IF(Y9&gt;=90,"Preferred",IF(Y9&gt;=75,"Approved","Conditional"))))</f>
        <v/>
      </c>
    </row>
    <row r="10">
      <c r="A10" s="16">
        <f>Monthly_Input!A10</f>
        <v/>
      </c>
      <c r="B10" s="17">
        <f>Monthly_Input!B10</f>
        <v/>
      </c>
      <c r="C10" s="18">
        <f>Monthly_Input!C10</f>
        <v/>
      </c>
      <c r="D10" s="16">
        <f>IF(C10="","",IF(VLOOKUP("On-Time Delivery (OTD)",KPI_Thresholds!$A$2:$F$12,2,FALSE)="HIGH",IF(C10&gt;=VLOOKUP("On-Time Delivery (OTD)",KPI_Thresholds!$A$2:$F$12,3,FALSE),"Green",IF(C10&gt;=VLOOKUP("On-Time Delivery (OTD)",KPI_Thresholds!$A$2:$F$12,4,FALSE),"Amber","Red")),IF(VLOOKUP("On-Time Delivery (OTD)",KPI_Thresholds!$A$2:$F$12,2,FALSE)="LOW",IF(C10&lt;=VLOOKUP("On-Time Delivery (OTD)",KPI_Thresholds!$A$2:$F$12,3,FALSE),"Green",IF(C10&lt;=VLOOKUP("On-Time Delivery (OTD)",KPI_Thresholds!$A$2:$F$12,4,FALSE),"Amber","Red")),IF(ABS(C10)&lt;=VLOOKUP("On-Time Delivery (OTD)",KPI_Thresholds!$A$2:$F$12,3,FALSE),"Green",IF(ABS(C10)&lt;=VLOOKUP("On-Time Delivery (OTD)",KPI_Thresholds!$A$2:$F$12,4,FALSE),"Amber","Red")))))</f>
        <v/>
      </c>
      <c r="E10" s="19">
        <f>Monthly_Input!D10</f>
        <v/>
      </c>
      <c r="F10" s="16">
        <f>IF(E10="","",IF(VLOOKUP("PPM (defective units)",KPI_Thresholds!$A$2:$F$12,2,FALSE)="HIGH",IF(E10&gt;=VLOOKUP("PPM (defective units)",KPI_Thresholds!$A$2:$F$12,3,FALSE),"Green",IF(E10&gt;=VLOOKUP("PPM (defective units)",KPI_Thresholds!$A$2:$F$12,4,FALSE),"Amber","Red")),IF(VLOOKUP("PPM (defective units)",KPI_Thresholds!$A$2:$F$12,2,FALSE)="LOW",IF(E10&lt;=VLOOKUP("PPM (defective units)",KPI_Thresholds!$A$2:$F$12,3,FALSE),"Green",IF(E10&lt;=VLOOKUP("PPM (defective units)",KPI_Thresholds!$A$2:$F$12,4,FALSE),"Amber","Red")),IF(ABS(E10)&lt;=VLOOKUP("PPM (defective units)",KPI_Thresholds!$A$2:$F$12,3,FALSE),"Green",IF(ABS(E10)&lt;=VLOOKUP("PPM (defective units)",KPI_Thresholds!$A$2:$F$12,4,FALSE),"Amber","Red")))))</f>
        <v/>
      </c>
      <c r="G10" s="18">
        <f>Monthly_Input!E10</f>
        <v/>
      </c>
      <c r="H10" s="16">
        <f>IF(G10="","",IF(VLOOKUP("AQL Acceptance Rate",KPI_Thresholds!$A$2:$F$12,2,FALSE)="HIGH",IF(G10&gt;=VLOOKUP("AQL Acceptance Rate",KPI_Thresholds!$A$2:$F$12,3,FALSE),"Green",IF(G10&gt;=VLOOKUP("AQL Acceptance Rate",KPI_Thresholds!$A$2:$F$12,4,FALSE),"Amber","Red")),IF(VLOOKUP("AQL Acceptance Rate",KPI_Thresholds!$A$2:$F$12,2,FALSE)="LOW",IF(G10&lt;=VLOOKUP("AQL Acceptance Rate",KPI_Thresholds!$A$2:$F$12,3,FALSE),"Green",IF(G10&lt;=VLOOKUP("AQL Acceptance Rate",KPI_Thresholds!$A$2:$F$12,4,FALSE),"Amber","Red")),IF(ABS(G10)&lt;=VLOOKUP("AQL Acceptance Rate",KPI_Thresholds!$A$2:$F$12,3,FALSE),"Green",IF(ABS(G10)&lt;=VLOOKUP("AQL Acceptance Rate",KPI_Thresholds!$A$2:$F$12,4,FALSE),"Amber","Red")))))</f>
        <v/>
      </c>
      <c r="I10" s="18">
        <f>Monthly_Input!F10</f>
        <v/>
      </c>
      <c r="J10" s="16">
        <f>IF(I10="","",IF(VLOOKUP("COPQ % of spend",KPI_Thresholds!$A$2:$F$12,2,FALSE)="HIGH",IF(I10&gt;=VLOOKUP("COPQ % of spend",KPI_Thresholds!$A$2:$F$12,3,FALSE),"Green",IF(I10&gt;=VLOOKUP("COPQ % of spend",KPI_Thresholds!$A$2:$F$12,4,FALSE),"Amber","Red")),IF(VLOOKUP("COPQ % of spend",KPI_Thresholds!$A$2:$F$12,2,FALSE)="LOW",IF(I10&lt;=VLOOKUP("COPQ % of spend",KPI_Thresholds!$A$2:$F$12,3,FALSE),"Green",IF(I10&lt;=VLOOKUP("COPQ % of spend",KPI_Thresholds!$A$2:$F$12,4,FALSE),"Amber","Red")),IF(ABS(I10)&lt;=VLOOKUP("COPQ % of spend",KPI_Thresholds!$A$2:$F$12,3,FALSE),"Green",IF(ABS(I10)&lt;=VLOOKUP("COPQ % of spend",KPI_Thresholds!$A$2:$F$12,4,FALSE),"Amber","Red")))))</f>
        <v/>
      </c>
      <c r="K10" s="18">
        <f>Monthly_Input!G10</f>
        <v/>
      </c>
      <c r="L10" s="16">
        <f>IF(K10="","",IF(VLOOKUP("Compliance Pass Rate",KPI_Thresholds!$A$2:$F$12,2,FALSE)="HIGH",IF(K10&gt;=VLOOKUP("Compliance Pass Rate",KPI_Thresholds!$A$2:$F$12,3,FALSE),"Green",IF(K10&gt;=VLOOKUP("Compliance Pass Rate",KPI_Thresholds!$A$2:$F$12,4,FALSE),"Amber","Red")),IF(VLOOKUP("Compliance Pass Rate",KPI_Thresholds!$A$2:$F$12,2,FALSE)="LOW",IF(K10&lt;=VLOOKUP("Compliance Pass Rate",KPI_Thresholds!$A$2:$F$12,3,FALSE),"Green",IF(K10&lt;=VLOOKUP("Compliance Pass Rate",KPI_Thresholds!$A$2:$F$12,4,FALSE),"Amber","Red")),IF(ABS(K10)&lt;=VLOOKUP("Compliance Pass Rate",KPI_Thresholds!$A$2:$F$12,3,FALSE),"Green",IF(ABS(K10)&lt;=VLOOKUP("Compliance Pass Rate",KPI_Thresholds!$A$2:$F$12,4,FALSE),"Amber","Red")))))</f>
        <v/>
      </c>
      <c r="M10" s="18">
        <f>Monthly_Input!H10</f>
        <v/>
      </c>
      <c r="N10" s="16">
        <f>IF(M10="","",IF(VLOOKUP("Documentation Accuracy",KPI_Thresholds!$A$2:$F$12,2,FALSE)="HIGH",IF(M10&gt;=VLOOKUP("Documentation Accuracy",KPI_Thresholds!$A$2:$F$12,3,FALSE),"Green",IF(M10&gt;=VLOOKUP("Documentation Accuracy",KPI_Thresholds!$A$2:$F$12,4,FALSE),"Amber","Red")),IF(VLOOKUP("Documentation Accuracy",KPI_Thresholds!$A$2:$F$12,2,FALSE)="LOW",IF(M10&lt;=VLOOKUP("Documentation Accuracy",KPI_Thresholds!$A$2:$F$12,3,FALSE),"Green",IF(M10&lt;=VLOOKUP("Documentation Accuracy",KPI_Thresholds!$A$2:$F$12,4,FALSE),"Amber","Red")),IF(ABS(M10)&lt;=VLOOKUP("Documentation Accuracy",KPI_Thresholds!$A$2:$F$12,3,FALSE),"Green",IF(ABS(M10)&lt;=VLOOKUP("Documentation Accuracy",KPI_Thresholds!$A$2:$F$12,4,FALSE),"Amber","Red")))))</f>
        <v/>
      </c>
      <c r="O10" s="18">
        <f>Monthly_Input!K10</f>
        <v/>
      </c>
      <c r="P10" s="16">
        <f>IF(O10="","",IF(VLOOKUP("Lead Time Variance %",KPI_Thresholds!$A$2:$F$12,2,FALSE)="HIGH",IF(O10&gt;=VLOOKUP("Lead Time Variance %",KPI_Thresholds!$A$2:$F$12,3,FALSE),"Green",IF(O10&gt;=VLOOKUP("Lead Time Variance %",KPI_Thresholds!$A$2:$F$12,4,FALSE),"Amber","Red")),IF(VLOOKUP("Lead Time Variance %",KPI_Thresholds!$A$2:$F$12,2,FALSE)="LOW",IF(O10&lt;=VLOOKUP("Lead Time Variance %",KPI_Thresholds!$A$2:$F$12,3,FALSE),"Green",IF(O10&lt;=VLOOKUP("Lead Time Variance %",KPI_Thresholds!$A$2:$F$12,4,FALSE),"Amber","Red")),IF(ABS(O10)&lt;=VLOOKUP("Lead Time Variance %",KPI_Thresholds!$A$2:$F$12,3,FALSE),"Green",IF(ABS(O10)&lt;=VLOOKUP("Lead Time Variance %",KPI_Thresholds!$A$2:$F$12,4,FALSE),"Amber","Red")))))</f>
        <v/>
      </c>
      <c r="Q10" s="18">
        <f>Monthly_Input!N10</f>
        <v/>
      </c>
      <c r="R10" s="16">
        <f>IF(Q10="","",IF(VLOOKUP("Price Variance vs PO",KPI_Thresholds!$A$2:$F$12,2,FALSE)="HIGH",IF(Q10&gt;=VLOOKUP("Price Variance vs PO",KPI_Thresholds!$A$2:$F$12,3,FALSE),"Green",IF(Q10&gt;=VLOOKUP("Price Variance vs PO",KPI_Thresholds!$A$2:$F$12,4,FALSE),"Amber","Red")),IF(VLOOKUP("Price Variance vs PO",KPI_Thresholds!$A$2:$F$12,2,FALSE)="LOW",IF(Q10&lt;=VLOOKUP("Price Variance vs PO",KPI_Thresholds!$A$2:$F$12,3,FALSE),"Green",IF(Q10&lt;=VLOOKUP("Price Variance vs PO",KPI_Thresholds!$A$2:$F$12,4,FALSE),"Amber","Red")),IF(ABS(Q10)&lt;=VLOOKUP("Price Variance vs PO",KPI_Thresholds!$A$2:$F$12,3,FALSE),"Green",IF(ABS(Q10)&lt;=VLOOKUP("Price Variance vs PO",KPI_Thresholds!$A$2:$F$12,4,FALSE),"Amber","Red")))))</f>
        <v/>
      </c>
      <c r="S10" s="19">
        <f>Monthly_Input!O10</f>
        <v/>
      </c>
      <c r="T10" s="16">
        <f>IF(S10="","",IF(VLOOKUP("NCR Acknowledge Time",KPI_Thresholds!$A$2:$F$12,2,FALSE)="HIGH",IF(S10&gt;=VLOOKUP("NCR Acknowledge Time",KPI_Thresholds!$A$2:$F$12,3,FALSE),"Green",IF(S10&gt;=VLOOKUP("NCR Acknowledge Time",KPI_Thresholds!$A$2:$F$12,4,FALSE),"Amber","Red")),IF(VLOOKUP("NCR Acknowledge Time",KPI_Thresholds!$A$2:$F$12,2,FALSE)="LOW",IF(S10&lt;=VLOOKUP("NCR Acknowledge Time",KPI_Thresholds!$A$2:$F$12,3,FALSE),"Green",IF(S10&lt;=VLOOKUP("NCR Acknowledge Time",KPI_Thresholds!$A$2:$F$12,4,FALSE),"Amber","Red")),IF(ABS(S10)&lt;=VLOOKUP("NCR Acknowledge Time",KPI_Thresholds!$A$2:$F$12,3,FALSE),"Green",IF(ABS(S10)&lt;=VLOOKUP("NCR Acknowledge Time",KPI_Thresholds!$A$2:$F$12,4,FALSE),"Amber","Red")))))</f>
        <v/>
      </c>
      <c r="U10" s="19">
        <f>Monthly_Input!P10</f>
        <v/>
      </c>
      <c r="V10" s="16">
        <f>IF(U10="","",IF(VLOOKUP("CAP/8D Closure Time",KPI_Thresholds!$A$2:$F$12,2,FALSE)="HIGH",IF(U10&gt;=VLOOKUP("CAP/8D Closure Time",KPI_Thresholds!$A$2:$F$12,3,FALSE),"Green",IF(U10&gt;=VLOOKUP("CAP/8D Closure Time",KPI_Thresholds!$A$2:$F$12,4,FALSE),"Amber","Red")),IF(VLOOKUP("CAP/8D Closure Time",KPI_Thresholds!$A$2:$F$12,2,FALSE)="LOW",IF(U10&lt;=VLOOKUP("CAP/8D Closure Time",KPI_Thresholds!$A$2:$F$12,3,FALSE),"Green",IF(U10&lt;=VLOOKUP("CAP/8D Closure Time",KPI_Thresholds!$A$2:$F$12,4,FALSE),"Amber","Red")),IF(ABS(U10)&lt;=VLOOKUP("CAP/8D Closure Time",KPI_Thresholds!$A$2:$F$12,3,FALSE),"Green",IF(ABS(U10)&lt;=VLOOKUP("CAP/8D Closure Time",KPI_Thresholds!$A$2:$F$12,4,FALSE),"Amber","Red")))))</f>
        <v/>
      </c>
      <c r="W10" s="18">
        <f>Monthly_Input!Q10</f>
        <v/>
      </c>
      <c r="X10" s="16">
        <f>IF(W10="","",IF(VLOOKUP("Returns/Warranty Rate",KPI_Thresholds!$A$2:$F$12,2,FALSE)="HIGH",IF(W10&gt;=VLOOKUP("Returns/Warranty Rate",KPI_Thresholds!$A$2:$F$12,3,FALSE),"Green",IF(W10&gt;=VLOOKUP("Returns/Warranty Rate",KPI_Thresholds!$A$2:$F$12,4,FALSE),"Amber","Red")),IF(VLOOKUP("Returns/Warranty Rate",KPI_Thresholds!$A$2:$F$12,2,FALSE)="LOW",IF(W10&lt;=VLOOKUP("Returns/Warranty Rate",KPI_Thresholds!$A$2:$F$12,3,FALSE),"Green",IF(W10&lt;=VLOOKUP("Returns/Warranty Rate",KPI_Thresholds!$A$2:$F$12,4,FALSE),"Amber","Red")),IF(ABS(W10)&lt;=VLOOKUP("Returns/Warranty Rate",KPI_Thresholds!$A$2:$F$12,3,FALSE),"Green",IF(ABS(W10)&lt;=VLOOKUP("Returns/Warranty Rate",KPI_Thresholds!$A$2:$F$12,4,FALSE),"Amber","Red")))))</f>
        <v/>
      </c>
      <c r="Y10" s="20">
        <f>IF(A10="","",SUM(IF(D10="Green",100,IF(D10="Amber",50,IF(D10="Red",0,"")))*VLOOKUP("On-Time Delivery (OTD)",KPI_Thresholds!$A$2:$F$12,6,FALSE),IF(F10="Green",100,IF(F10="Amber",50,IF(F10="Red",0,"")))*VLOOKUP("PPM (defective units)",KPI_Thresholds!$A$2:$F$12,6,FALSE),IF(H10="Green",100,IF(H10="Amber",50,IF(H10="Red",0,"")))*VLOOKUP("AQL Acceptance Rate",KPI_Thresholds!$A$2:$F$12,6,FALSE),IF(J10="Green",100,IF(J10="Amber",50,IF(J10="Red",0,"")))*VLOOKUP("COPQ % of spend",KPI_Thresholds!$A$2:$F$12,6,FALSE),IF(L10="Green",100,IF(L10="Amber",50,IF(L10="Red",0,"")))*VLOOKUP("Compliance Pass Rate",KPI_Thresholds!$A$2:$F$12,6,FALSE),IF(N10="Green",100,IF(N10="Amber",50,IF(N10="Red",0,"")))*VLOOKUP("Documentation Accuracy",KPI_Thresholds!$A$2:$F$12,6,FALSE),IF(P10="Green",100,IF(P10="Amber",50,IF(P10="Red",0,"")))*VLOOKUP("Lead Time Variance %",KPI_Thresholds!$A$2:$F$12,6,FALSE),IF(R10="Green",100,IF(R10="Amber",50,IF(R10="Red",0,"")))*VLOOKUP("Price Variance vs PO",KPI_Thresholds!$A$2:$F$12,6,FALSE),IF(T10="Green",100,IF(T10="Amber",50,IF(T10="Red",0,"")))*VLOOKUP("NCR Acknowledge Time",KPI_Thresholds!$A$2:$F$12,6,FALSE),IF(V10="Green",100,IF(V10="Amber",50,IF(V10="Red",0,"")))*VLOOKUP("CAP/8D Closure Time",KPI_Thresholds!$A$2:$F$12,6,FALSE),IF(X10="Green",100,IF(X10="Amber",50,IF(X10="Red",0,"")))*VLOOKUP("Returns/Warranty Rate",KPI_Thresholds!$A$2:$F$12,6,FALSE))/100)</f>
        <v/>
      </c>
      <c r="Z10" s="16">
        <f>IF(A10="","",IF(OR(D10="Red",L10="Red"),"Conditional",IF(Y10&gt;=90,"Preferred",IF(Y10&gt;=75,"Approved","Conditional"))))</f>
        <v/>
      </c>
    </row>
    <row r="11">
      <c r="A11" s="16">
        <f>Monthly_Input!A11</f>
        <v/>
      </c>
      <c r="B11" s="17">
        <f>Monthly_Input!B11</f>
        <v/>
      </c>
      <c r="C11" s="18">
        <f>Monthly_Input!C11</f>
        <v/>
      </c>
      <c r="D11" s="16">
        <f>IF(C11="","",IF(VLOOKUP("On-Time Delivery (OTD)",KPI_Thresholds!$A$2:$F$12,2,FALSE)="HIGH",IF(C11&gt;=VLOOKUP("On-Time Delivery (OTD)",KPI_Thresholds!$A$2:$F$12,3,FALSE),"Green",IF(C11&gt;=VLOOKUP("On-Time Delivery (OTD)",KPI_Thresholds!$A$2:$F$12,4,FALSE),"Amber","Red")),IF(VLOOKUP("On-Time Delivery (OTD)",KPI_Thresholds!$A$2:$F$12,2,FALSE)="LOW",IF(C11&lt;=VLOOKUP("On-Time Delivery (OTD)",KPI_Thresholds!$A$2:$F$12,3,FALSE),"Green",IF(C11&lt;=VLOOKUP("On-Time Delivery (OTD)",KPI_Thresholds!$A$2:$F$12,4,FALSE),"Amber","Red")),IF(ABS(C11)&lt;=VLOOKUP("On-Time Delivery (OTD)",KPI_Thresholds!$A$2:$F$12,3,FALSE),"Green",IF(ABS(C11)&lt;=VLOOKUP("On-Time Delivery (OTD)",KPI_Thresholds!$A$2:$F$12,4,FALSE),"Amber","Red")))))</f>
        <v/>
      </c>
      <c r="E11" s="19">
        <f>Monthly_Input!D11</f>
        <v/>
      </c>
      <c r="F11" s="16">
        <f>IF(E11="","",IF(VLOOKUP("PPM (defective units)",KPI_Thresholds!$A$2:$F$12,2,FALSE)="HIGH",IF(E11&gt;=VLOOKUP("PPM (defective units)",KPI_Thresholds!$A$2:$F$12,3,FALSE),"Green",IF(E11&gt;=VLOOKUP("PPM (defective units)",KPI_Thresholds!$A$2:$F$12,4,FALSE),"Amber","Red")),IF(VLOOKUP("PPM (defective units)",KPI_Thresholds!$A$2:$F$12,2,FALSE)="LOW",IF(E11&lt;=VLOOKUP("PPM (defective units)",KPI_Thresholds!$A$2:$F$12,3,FALSE),"Green",IF(E11&lt;=VLOOKUP("PPM (defective units)",KPI_Thresholds!$A$2:$F$12,4,FALSE),"Amber","Red")),IF(ABS(E11)&lt;=VLOOKUP("PPM (defective units)",KPI_Thresholds!$A$2:$F$12,3,FALSE),"Green",IF(ABS(E11)&lt;=VLOOKUP("PPM (defective units)",KPI_Thresholds!$A$2:$F$12,4,FALSE),"Amber","Red")))))</f>
        <v/>
      </c>
      <c r="G11" s="18">
        <f>Monthly_Input!E11</f>
        <v/>
      </c>
      <c r="H11" s="16">
        <f>IF(G11="","",IF(VLOOKUP("AQL Acceptance Rate",KPI_Thresholds!$A$2:$F$12,2,FALSE)="HIGH",IF(G11&gt;=VLOOKUP("AQL Acceptance Rate",KPI_Thresholds!$A$2:$F$12,3,FALSE),"Green",IF(G11&gt;=VLOOKUP("AQL Acceptance Rate",KPI_Thresholds!$A$2:$F$12,4,FALSE),"Amber","Red")),IF(VLOOKUP("AQL Acceptance Rate",KPI_Thresholds!$A$2:$F$12,2,FALSE)="LOW",IF(G11&lt;=VLOOKUP("AQL Acceptance Rate",KPI_Thresholds!$A$2:$F$12,3,FALSE),"Green",IF(G11&lt;=VLOOKUP("AQL Acceptance Rate",KPI_Thresholds!$A$2:$F$12,4,FALSE),"Amber","Red")),IF(ABS(G11)&lt;=VLOOKUP("AQL Acceptance Rate",KPI_Thresholds!$A$2:$F$12,3,FALSE),"Green",IF(ABS(G11)&lt;=VLOOKUP("AQL Acceptance Rate",KPI_Thresholds!$A$2:$F$12,4,FALSE),"Amber","Red")))))</f>
        <v/>
      </c>
      <c r="I11" s="18">
        <f>Monthly_Input!F11</f>
        <v/>
      </c>
      <c r="J11" s="16">
        <f>IF(I11="","",IF(VLOOKUP("COPQ % of spend",KPI_Thresholds!$A$2:$F$12,2,FALSE)="HIGH",IF(I11&gt;=VLOOKUP("COPQ % of spend",KPI_Thresholds!$A$2:$F$12,3,FALSE),"Green",IF(I11&gt;=VLOOKUP("COPQ % of spend",KPI_Thresholds!$A$2:$F$12,4,FALSE),"Amber","Red")),IF(VLOOKUP("COPQ % of spend",KPI_Thresholds!$A$2:$F$12,2,FALSE)="LOW",IF(I11&lt;=VLOOKUP("COPQ % of spend",KPI_Thresholds!$A$2:$F$12,3,FALSE),"Green",IF(I11&lt;=VLOOKUP("COPQ % of spend",KPI_Thresholds!$A$2:$F$12,4,FALSE),"Amber","Red")),IF(ABS(I11)&lt;=VLOOKUP("COPQ % of spend",KPI_Thresholds!$A$2:$F$12,3,FALSE),"Green",IF(ABS(I11)&lt;=VLOOKUP("COPQ % of spend",KPI_Thresholds!$A$2:$F$12,4,FALSE),"Amber","Red")))))</f>
        <v/>
      </c>
      <c r="K11" s="18">
        <f>Monthly_Input!G11</f>
        <v/>
      </c>
      <c r="L11" s="16">
        <f>IF(K11="","",IF(VLOOKUP("Compliance Pass Rate",KPI_Thresholds!$A$2:$F$12,2,FALSE)="HIGH",IF(K11&gt;=VLOOKUP("Compliance Pass Rate",KPI_Thresholds!$A$2:$F$12,3,FALSE),"Green",IF(K11&gt;=VLOOKUP("Compliance Pass Rate",KPI_Thresholds!$A$2:$F$12,4,FALSE),"Amber","Red")),IF(VLOOKUP("Compliance Pass Rate",KPI_Thresholds!$A$2:$F$12,2,FALSE)="LOW",IF(K11&lt;=VLOOKUP("Compliance Pass Rate",KPI_Thresholds!$A$2:$F$12,3,FALSE),"Green",IF(K11&lt;=VLOOKUP("Compliance Pass Rate",KPI_Thresholds!$A$2:$F$12,4,FALSE),"Amber","Red")),IF(ABS(K11)&lt;=VLOOKUP("Compliance Pass Rate",KPI_Thresholds!$A$2:$F$12,3,FALSE),"Green",IF(ABS(K11)&lt;=VLOOKUP("Compliance Pass Rate",KPI_Thresholds!$A$2:$F$12,4,FALSE),"Amber","Red")))))</f>
        <v/>
      </c>
      <c r="M11" s="18">
        <f>Monthly_Input!H11</f>
        <v/>
      </c>
      <c r="N11" s="16">
        <f>IF(M11="","",IF(VLOOKUP("Documentation Accuracy",KPI_Thresholds!$A$2:$F$12,2,FALSE)="HIGH",IF(M11&gt;=VLOOKUP("Documentation Accuracy",KPI_Thresholds!$A$2:$F$12,3,FALSE),"Green",IF(M11&gt;=VLOOKUP("Documentation Accuracy",KPI_Thresholds!$A$2:$F$12,4,FALSE),"Amber","Red")),IF(VLOOKUP("Documentation Accuracy",KPI_Thresholds!$A$2:$F$12,2,FALSE)="LOW",IF(M11&lt;=VLOOKUP("Documentation Accuracy",KPI_Thresholds!$A$2:$F$12,3,FALSE),"Green",IF(M11&lt;=VLOOKUP("Documentation Accuracy",KPI_Thresholds!$A$2:$F$12,4,FALSE),"Amber","Red")),IF(ABS(M11)&lt;=VLOOKUP("Documentation Accuracy",KPI_Thresholds!$A$2:$F$12,3,FALSE),"Green",IF(ABS(M11)&lt;=VLOOKUP("Documentation Accuracy",KPI_Thresholds!$A$2:$F$12,4,FALSE),"Amber","Red")))))</f>
        <v/>
      </c>
      <c r="O11" s="18">
        <f>Monthly_Input!K11</f>
        <v/>
      </c>
      <c r="P11" s="16">
        <f>IF(O11="","",IF(VLOOKUP("Lead Time Variance %",KPI_Thresholds!$A$2:$F$12,2,FALSE)="HIGH",IF(O11&gt;=VLOOKUP("Lead Time Variance %",KPI_Thresholds!$A$2:$F$12,3,FALSE),"Green",IF(O11&gt;=VLOOKUP("Lead Time Variance %",KPI_Thresholds!$A$2:$F$12,4,FALSE),"Amber","Red")),IF(VLOOKUP("Lead Time Variance %",KPI_Thresholds!$A$2:$F$12,2,FALSE)="LOW",IF(O11&lt;=VLOOKUP("Lead Time Variance %",KPI_Thresholds!$A$2:$F$12,3,FALSE),"Green",IF(O11&lt;=VLOOKUP("Lead Time Variance %",KPI_Thresholds!$A$2:$F$12,4,FALSE),"Amber","Red")),IF(ABS(O11)&lt;=VLOOKUP("Lead Time Variance %",KPI_Thresholds!$A$2:$F$12,3,FALSE),"Green",IF(ABS(O11)&lt;=VLOOKUP("Lead Time Variance %",KPI_Thresholds!$A$2:$F$12,4,FALSE),"Amber","Red")))))</f>
        <v/>
      </c>
      <c r="Q11" s="18">
        <f>Monthly_Input!N11</f>
        <v/>
      </c>
      <c r="R11" s="16">
        <f>IF(Q11="","",IF(VLOOKUP("Price Variance vs PO",KPI_Thresholds!$A$2:$F$12,2,FALSE)="HIGH",IF(Q11&gt;=VLOOKUP("Price Variance vs PO",KPI_Thresholds!$A$2:$F$12,3,FALSE),"Green",IF(Q11&gt;=VLOOKUP("Price Variance vs PO",KPI_Thresholds!$A$2:$F$12,4,FALSE),"Amber","Red")),IF(VLOOKUP("Price Variance vs PO",KPI_Thresholds!$A$2:$F$12,2,FALSE)="LOW",IF(Q11&lt;=VLOOKUP("Price Variance vs PO",KPI_Thresholds!$A$2:$F$12,3,FALSE),"Green",IF(Q11&lt;=VLOOKUP("Price Variance vs PO",KPI_Thresholds!$A$2:$F$12,4,FALSE),"Amber","Red")),IF(ABS(Q11)&lt;=VLOOKUP("Price Variance vs PO",KPI_Thresholds!$A$2:$F$12,3,FALSE),"Green",IF(ABS(Q11)&lt;=VLOOKUP("Price Variance vs PO",KPI_Thresholds!$A$2:$F$12,4,FALSE),"Amber","Red")))))</f>
        <v/>
      </c>
      <c r="S11" s="19">
        <f>Monthly_Input!O11</f>
        <v/>
      </c>
      <c r="T11" s="16">
        <f>IF(S11="","",IF(VLOOKUP("NCR Acknowledge Time",KPI_Thresholds!$A$2:$F$12,2,FALSE)="HIGH",IF(S11&gt;=VLOOKUP("NCR Acknowledge Time",KPI_Thresholds!$A$2:$F$12,3,FALSE),"Green",IF(S11&gt;=VLOOKUP("NCR Acknowledge Time",KPI_Thresholds!$A$2:$F$12,4,FALSE),"Amber","Red")),IF(VLOOKUP("NCR Acknowledge Time",KPI_Thresholds!$A$2:$F$12,2,FALSE)="LOW",IF(S11&lt;=VLOOKUP("NCR Acknowledge Time",KPI_Thresholds!$A$2:$F$12,3,FALSE),"Green",IF(S11&lt;=VLOOKUP("NCR Acknowledge Time",KPI_Thresholds!$A$2:$F$12,4,FALSE),"Amber","Red")),IF(ABS(S11)&lt;=VLOOKUP("NCR Acknowledge Time",KPI_Thresholds!$A$2:$F$12,3,FALSE),"Green",IF(ABS(S11)&lt;=VLOOKUP("NCR Acknowledge Time",KPI_Thresholds!$A$2:$F$12,4,FALSE),"Amber","Red")))))</f>
        <v/>
      </c>
      <c r="U11" s="19">
        <f>Monthly_Input!P11</f>
        <v/>
      </c>
      <c r="V11" s="16">
        <f>IF(U11="","",IF(VLOOKUP("CAP/8D Closure Time",KPI_Thresholds!$A$2:$F$12,2,FALSE)="HIGH",IF(U11&gt;=VLOOKUP("CAP/8D Closure Time",KPI_Thresholds!$A$2:$F$12,3,FALSE),"Green",IF(U11&gt;=VLOOKUP("CAP/8D Closure Time",KPI_Thresholds!$A$2:$F$12,4,FALSE),"Amber","Red")),IF(VLOOKUP("CAP/8D Closure Time",KPI_Thresholds!$A$2:$F$12,2,FALSE)="LOW",IF(U11&lt;=VLOOKUP("CAP/8D Closure Time",KPI_Thresholds!$A$2:$F$12,3,FALSE),"Green",IF(U11&lt;=VLOOKUP("CAP/8D Closure Time",KPI_Thresholds!$A$2:$F$12,4,FALSE),"Amber","Red")),IF(ABS(U11)&lt;=VLOOKUP("CAP/8D Closure Time",KPI_Thresholds!$A$2:$F$12,3,FALSE),"Green",IF(ABS(U11)&lt;=VLOOKUP("CAP/8D Closure Time",KPI_Thresholds!$A$2:$F$12,4,FALSE),"Amber","Red")))))</f>
        <v/>
      </c>
      <c r="W11" s="18">
        <f>Monthly_Input!Q11</f>
        <v/>
      </c>
      <c r="X11" s="16">
        <f>IF(W11="","",IF(VLOOKUP("Returns/Warranty Rate",KPI_Thresholds!$A$2:$F$12,2,FALSE)="HIGH",IF(W11&gt;=VLOOKUP("Returns/Warranty Rate",KPI_Thresholds!$A$2:$F$12,3,FALSE),"Green",IF(W11&gt;=VLOOKUP("Returns/Warranty Rate",KPI_Thresholds!$A$2:$F$12,4,FALSE),"Amber","Red")),IF(VLOOKUP("Returns/Warranty Rate",KPI_Thresholds!$A$2:$F$12,2,FALSE)="LOW",IF(W11&lt;=VLOOKUP("Returns/Warranty Rate",KPI_Thresholds!$A$2:$F$12,3,FALSE),"Green",IF(W11&lt;=VLOOKUP("Returns/Warranty Rate",KPI_Thresholds!$A$2:$F$12,4,FALSE),"Amber","Red")),IF(ABS(W11)&lt;=VLOOKUP("Returns/Warranty Rate",KPI_Thresholds!$A$2:$F$12,3,FALSE),"Green",IF(ABS(W11)&lt;=VLOOKUP("Returns/Warranty Rate",KPI_Thresholds!$A$2:$F$12,4,FALSE),"Amber","Red")))))</f>
        <v/>
      </c>
      <c r="Y11" s="20">
        <f>IF(A11="","",SUM(IF(D11="Green",100,IF(D11="Amber",50,IF(D11="Red",0,"")))*VLOOKUP("On-Time Delivery (OTD)",KPI_Thresholds!$A$2:$F$12,6,FALSE),IF(F11="Green",100,IF(F11="Amber",50,IF(F11="Red",0,"")))*VLOOKUP("PPM (defective units)",KPI_Thresholds!$A$2:$F$12,6,FALSE),IF(H11="Green",100,IF(H11="Amber",50,IF(H11="Red",0,"")))*VLOOKUP("AQL Acceptance Rate",KPI_Thresholds!$A$2:$F$12,6,FALSE),IF(J11="Green",100,IF(J11="Amber",50,IF(J11="Red",0,"")))*VLOOKUP("COPQ % of spend",KPI_Thresholds!$A$2:$F$12,6,FALSE),IF(L11="Green",100,IF(L11="Amber",50,IF(L11="Red",0,"")))*VLOOKUP("Compliance Pass Rate",KPI_Thresholds!$A$2:$F$12,6,FALSE),IF(N11="Green",100,IF(N11="Amber",50,IF(N11="Red",0,"")))*VLOOKUP("Documentation Accuracy",KPI_Thresholds!$A$2:$F$12,6,FALSE),IF(P11="Green",100,IF(P11="Amber",50,IF(P11="Red",0,"")))*VLOOKUP("Lead Time Variance %",KPI_Thresholds!$A$2:$F$12,6,FALSE),IF(R11="Green",100,IF(R11="Amber",50,IF(R11="Red",0,"")))*VLOOKUP("Price Variance vs PO",KPI_Thresholds!$A$2:$F$12,6,FALSE),IF(T11="Green",100,IF(T11="Amber",50,IF(T11="Red",0,"")))*VLOOKUP("NCR Acknowledge Time",KPI_Thresholds!$A$2:$F$12,6,FALSE),IF(V11="Green",100,IF(V11="Amber",50,IF(V11="Red",0,"")))*VLOOKUP("CAP/8D Closure Time",KPI_Thresholds!$A$2:$F$12,6,FALSE),IF(X11="Green",100,IF(X11="Amber",50,IF(X11="Red",0,"")))*VLOOKUP("Returns/Warranty Rate",KPI_Thresholds!$A$2:$F$12,6,FALSE))/100)</f>
        <v/>
      </c>
      <c r="Z11" s="16">
        <f>IF(A11="","",IF(OR(D11="Red",L11="Red"),"Conditional",IF(Y11&gt;=90,"Preferred",IF(Y11&gt;=75,"Approved","Conditional"))))</f>
        <v/>
      </c>
    </row>
    <row r="12">
      <c r="A12" s="16">
        <f>Monthly_Input!A12</f>
        <v/>
      </c>
      <c r="B12" s="17">
        <f>Monthly_Input!B12</f>
        <v/>
      </c>
      <c r="C12" s="18">
        <f>Monthly_Input!C12</f>
        <v/>
      </c>
      <c r="D12" s="16">
        <f>IF(C12="","",IF(VLOOKUP("On-Time Delivery (OTD)",KPI_Thresholds!$A$2:$F$12,2,FALSE)="HIGH",IF(C12&gt;=VLOOKUP("On-Time Delivery (OTD)",KPI_Thresholds!$A$2:$F$12,3,FALSE),"Green",IF(C12&gt;=VLOOKUP("On-Time Delivery (OTD)",KPI_Thresholds!$A$2:$F$12,4,FALSE),"Amber","Red")),IF(VLOOKUP("On-Time Delivery (OTD)",KPI_Thresholds!$A$2:$F$12,2,FALSE)="LOW",IF(C12&lt;=VLOOKUP("On-Time Delivery (OTD)",KPI_Thresholds!$A$2:$F$12,3,FALSE),"Green",IF(C12&lt;=VLOOKUP("On-Time Delivery (OTD)",KPI_Thresholds!$A$2:$F$12,4,FALSE),"Amber","Red")),IF(ABS(C12)&lt;=VLOOKUP("On-Time Delivery (OTD)",KPI_Thresholds!$A$2:$F$12,3,FALSE),"Green",IF(ABS(C12)&lt;=VLOOKUP("On-Time Delivery (OTD)",KPI_Thresholds!$A$2:$F$12,4,FALSE),"Amber","Red")))))</f>
        <v/>
      </c>
      <c r="E12" s="19">
        <f>Monthly_Input!D12</f>
        <v/>
      </c>
      <c r="F12" s="16">
        <f>IF(E12="","",IF(VLOOKUP("PPM (defective units)",KPI_Thresholds!$A$2:$F$12,2,FALSE)="HIGH",IF(E12&gt;=VLOOKUP("PPM (defective units)",KPI_Thresholds!$A$2:$F$12,3,FALSE),"Green",IF(E12&gt;=VLOOKUP("PPM (defective units)",KPI_Thresholds!$A$2:$F$12,4,FALSE),"Amber","Red")),IF(VLOOKUP("PPM (defective units)",KPI_Thresholds!$A$2:$F$12,2,FALSE)="LOW",IF(E12&lt;=VLOOKUP("PPM (defective units)",KPI_Thresholds!$A$2:$F$12,3,FALSE),"Green",IF(E12&lt;=VLOOKUP("PPM (defective units)",KPI_Thresholds!$A$2:$F$12,4,FALSE),"Amber","Red")),IF(ABS(E12)&lt;=VLOOKUP("PPM (defective units)",KPI_Thresholds!$A$2:$F$12,3,FALSE),"Green",IF(ABS(E12)&lt;=VLOOKUP("PPM (defective units)",KPI_Thresholds!$A$2:$F$12,4,FALSE),"Amber","Red")))))</f>
        <v/>
      </c>
      <c r="G12" s="18">
        <f>Monthly_Input!E12</f>
        <v/>
      </c>
      <c r="H12" s="16">
        <f>IF(G12="","",IF(VLOOKUP("AQL Acceptance Rate",KPI_Thresholds!$A$2:$F$12,2,FALSE)="HIGH",IF(G12&gt;=VLOOKUP("AQL Acceptance Rate",KPI_Thresholds!$A$2:$F$12,3,FALSE),"Green",IF(G12&gt;=VLOOKUP("AQL Acceptance Rate",KPI_Thresholds!$A$2:$F$12,4,FALSE),"Amber","Red")),IF(VLOOKUP("AQL Acceptance Rate",KPI_Thresholds!$A$2:$F$12,2,FALSE)="LOW",IF(G12&lt;=VLOOKUP("AQL Acceptance Rate",KPI_Thresholds!$A$2:$F$12,3,FALSE),"Green",IF(G12&lt;=VLOOKUP("AQL Acceptance Rate",KPI_Thresholds!$A$2:$F$12,4,FALSE),"Amber","Red")),IF(ABS(G12)&lt;=VLOOKUP("AQL Acceptance Rate",KPI_Thresholds!$A$2:$F$12,3,FALSE),"Green",IF(ABS(G12)&lt;=VLOOKUP("AQL Acceptance Rate",KPI_Thresholds!$A$2:$F$12,4,FALSE),"Amber","Red")))))</f>
        <v/>
      </c>
      <c r="I12" s="18">
        <f>Monthly_Input!F12</f>
        <v/>
      </c>
      <c r="J12" s="16">
        <f>IF(I12="","",IF(VLOOKUP("COPQ % of spend",KPI_Thresholds!$A$2:$F$12,2,FALSE)="HIGH",IF(I12&gt;=VLOOKUP("COPQ % of spend",KPI_Thresholds!$A$2:$F$12,3,FALSE),"Green",IF(I12&gt;=VLOOKUP("COPQ % of spend",KPI_Thresholds!$A$2:$F$12,4,FALSE),"Amber","Red")),IF(VLOOKUP("COPQ % of spend",KPI_Thresholds!$A$2:$F$12,2,FALSE)="LOW",IF(I12&lt;=VLOOKUP("COPQ % of spend",KPI_Thresholds!$A$2:$F$12,3,FALSE),"Green",IF(I12&lt;=VLOOKUP("COPQ % of spend",KPI_Thresholds!$A$2:$F$12,4,FALSE),"Amber","Red")),IF(ABS(I12)&lt;=VLOOKUP("COPQ % of spend",KPI_Thresholds!$A$2:$F$12,3,FALSE),"Green",IF(ABS(I12)&lt;=VLOOKUP("COPQ % of spend",KPI_Thresholds!$A$2:$F$12,4,FALSE),"Amber","Red")))))</f>
        <v/>
      </c>
      <c r="K12" s="18">
        <f>Monthly_Input!G12</f>
        <v/>
      </c>
      <c r="L12" s="16">
        <f>IF(K12="","",IF(VLOOKUP("Compliance Pass Rate",KPI_Thresholds!$A$2:$F$12,2,FALSE)="HIGH",IF(K12&gt;=VLOOKUP("Compliance Pass Rate",KPI_Thresholds!$A$2:$F$12,3,FALSE),"Green",IF(K12&gt;=VLOOKUP("Compliance Pass Rate",KPI_Thresholds!$A$2:$F$12,4,FALSE),"Amber","Red")),IF(VLOOKUP("Compliance Pass Rate",KPI_Thresholds!$A$2:$F$12,2,FALSE)="LOW",IF(K12&lt;=VLOOKUP("Compliance Pass Rate",KPI_Thresholds!$A$2:$F$12,3,FALSE),"Green",IF(K12&lt;=VLOOKUP("Compliance Pass Rate",KPI_Thresholds!$A$2:$F$12,4,FALSE),"Amber","Red")),IF(ABS(K12)&lt;=VLOOKUP("Compliance Pass Rate",KPI_Thresholds!$A$2:$F$12,3,FALSE),"Green",IF(ABS(K12)&lt;=VLOOKUP("Compliance Pass Rate",KPI_Thresholds!$A$2:$F$12,4,FALSE),"Amber","Red")))))</f>
        <v/>
      </c>
      <c r="M12" s="18">
        <f>Monthly_Input!H12</f>
        <v/>
      </c>
      <c r="N12" s="16">
        <f>IF(M12="","",IF(VLOOKUP("Documentation Accuracy",KPI_Thresholds!$A$2:$F$12,2,FALSE)="HIGH",IF(M12&gt;=VLOOKUP("Documentation Accuracy",KPI_Thresholds!$A$2:$F$12,3,FALSE),"Green",IF(M12&gt;=VLOOKUP("Documentation Accuracy",KPI_Thresholds!$A$2:$F$12,4,FALSE),"Amber","Red")),IF(VLOOKUP("Documentation Accuracy",KPI_Thresholds!$A$2:$F$12,2,FALSE)="LOW",IF(M12&lt;=VLOOKUP("Documentation Accuracy",KPI_Thresholds!$A$2:$F$12,3,FALSE),"Green",IF(M12&lt;=VLOOKUP("Documentation Accuracy",KPI_Thresholds!$A$2:$F$12,4,FALSE),"Amber","Red")),IF(ABS(M12)&lt;=VLOOKUP("Documentation Accuracy",KPI_Thresholds!$A$2:$F$12,3,FALSE),"Green",IF(ABS(M12)&lt;=VLOOKUP("Documentation Accuracy",KPI_Thresholds!$A$2:$F$12,4,FALSE),"Amber","Red")))))</f>
        <v/>
      </c>
      <c r="O12" s="18">
        <f>Monthly_Input!K12</f>
        <v/>
      </c>
      <c r="P12" s="16">
        <f>IF(O12="","",IF(VLOOKUP("Lead Time Variance %",KPI_Thresholds!$A$2:$F$12,2,FALSE)="HIGH",IF(O12&gt;=VLOOKUP("Lead Time Variance %",KPI_Thresholds!$A$2:$F$12,3,FALSE),"Green",IF(O12&gt;=VLOOKUP("Lead Time Variance %",KPI_Thresholds!$A$2:$F$12,4,FALSE),"Amber","Red")),IF(VLOOKUP("Lead Time Variance %",KPI_Thresholds!$A$2:$F$12,2,FALSE)="LOW",IF(O12&lt;=VLOOKUP("Lead Time Variance %",KPI_Thresholds!$A$2:$F$12,3,FALSE),"Green",IF(O12&lt;=VLOOKUP("Lead Time Variance %",KPI_Thresholds!$A$2:$F$12,4,FALSE),"Amber","Red")),IF(ABS(O12)&lt;=VLOOKUP("Lead Time Variance %",KPI_Thresholds!$A$2:$F$12,3,FALSE),"Green",IF(ABS(O12)&lt;=VLOOKUP("Lead Time Variance %",KPI_Thresholds!$A$2:$F$12,4,FALSE),"Amber","Red")))))</f>
        <v/>
      </c>
      <c r="Q12" s="18">
        <f>Monthly_Input!N12</f>
        <v/>
      </c>
      <c r="R12" s="16">
        <f>IF(Q12="","",IF(VLOOKUP("Price Variance vs PO",KPI_Thresholds!$A$2:$F$12,2,FALSE)="HIGH",IF(Q12&gt;=VLOOKUP("Price Variance vs PO",KPI_Thresholds!$A$2:$F$12,3,FALSE),"Green",IF(Q12&gt;=VLOOKUP("Price Variance vs PO",KPI_Thresholds!$A$2:$F$12,4,FALSE),"Amber","Red")),IF(VLOOKUP("Price Variance vs PO",KPI_Thresholds!$A$2:$F$12,2,FALSE)="LOW",IF(Q12&lt;=VLOOKUP("Price Variance vs PO",KPI_Thresholds!$A$2:$F$12,3,FALSE),"Green",IF(Q12&lt;=VLOOKUP("Price Variance vs PO",KPI_Thresholds!$A$2:$F$12,4,FALSE),"Amber","Red")),IF(ABS(Q12)&lt;=VLOOKUP("Price Variance vs PO",KPI_Thresholds!$A$2:$F$12,3,FALSE),"Green",IF(ABS(Q12)&lt;=VLOOKUP("Price Variance vs PO",KPI_Thresholds!$A$2:$F$12,4,FALSE),"Amber","Red")))))</f>
        <v/>
      </c>
      <c r="S12" s="19">
        <f>Monthly_Input!O12</f>
        <v/>
      </c>
      <c r="T12" s="16">
        <f>IF(S12="","",IF(VLOOKUP("NCR Acknowledge Time",KPI_Thresholds!$A$2:$F$12,2,FALSE)="HIGH",IF(S12&gt;=VLOOKUP("NCR Acknowledge Time",KPI_Thresholds!$A$2:$F$12,3,FALSE),"Green",IF(S12&gt;=VLOOKUP("NCR Acknowledge Time",KPI_Thresholds!$A$2:$F$12,4,FALSE),"Amber","Red")),IF(VLOOKUP("NCR Acknowledge Time",KPI_Thresholds!$A$2:$F$12,2,FALSE)="LOW",IF(S12&lt;=VLOOKUP("NCR Acknowledge Time",KPI_Thresholds!$A$2:$F$12,3,FALSE),"Green",IF(S12&lt;=VLOOKUP("NCR Acknowledge Time",KPI_Thresholds!$A$2:$F$12,4,FALSE),"Amber","Red")),IF(ABS(S12)&lt;=VLOOKUP("NCR Acknowledge Time",KPI_Thresholds!$A$2:$F$12,3,FALSE),"Green",IF(ABS(S12)&lt;=VLOOKUP("NCR Acknowledge Time",KPI_Thresholds!$A$2:$F$12,4,FALSE),"Amber","Red")))))</f>
        <v/>
      </c>
      <c r="U12" s="19">
        <f>Monthly_Input!P12</f>
        <v/>
      </c>
      <c r="V12" s="16">
        <f>IF(U12="","",IF(VLOOKUP("CAP/8D Closure Time",KPI_Thresholds!$A$2:$F$12,2,FALSE)="HIGH",IF(U12&gt;=VLOOKUP("CAP/8D Closure Time",KPI_Thresholds!$A$2:$F$12,3,FALSE),"Green",IF(U12&gt;=VLOOKUP("CAP/8D Closure Time",KPI_Thresholds!$A$2:$F$12,4,FALSE),"Amber","Red")),IF(VLOOKUP("CAP/8D Closure Time",KPI_Thresholds!$A$2:$F$12,2,FALSE)="LOW",IF(U12&lt;=VLOOKUP("CAP/8D Closure Time",KPI_Thresholds!$A$2:$F$12,3,FALSE),"Green",IF(U12&lt;=VLOOKUP("CAP/8D Closure Time",KPI_Thresholds!$A$2:$F$12,4,FALSE),"Amber","Red")),IF(ABS(U12)&lt;=VLOOKUP("CAP/8D Closure Time",KPI_Thresholds!$A$2:$F$12,3,FALSE),"Green",IF(ABS(U12)&lt;=VLOOKUP("CAP/8D Closure Time",KPI_Thresholds!$A$2:$F$12,4,FALSE),"Amber","Red")))))</f>
        <v/>
      </c>
      <c r="W12" s="18">
        <f>Monthly_Input!Q12</f>
        <v/>
      </c>
      <c r="X12" s="16">
        <f>IF(W12="","",IF(VLOOKUP("Returns/Warranty Rate",KPI_Thresholds!$A$2:$F$12,2,FALSE)="HIGH",IF(W12&gt;=VLOOKUP("Returns/Warranty Rate",KPI_Thresholds!$A$2:$F$12,3,FALSE),"Green",IF(W12&gt;=VLOOKUP("Returns/Warranty Rate",KPI_Thresholds!$A$2:$F$12,4,FALSE),"Amber","Red")),IF(VLOOKUP("Returns/Warranty Rate",KPI_Thresholds!$A$2:$F$12,2,FALSE)="LOW",IF(W12&lt;=VLOOKUP("Returns/Warranty Rate",KPI_Thresholds!$A$2:$F$12,3,FALSE),"Green",IF(W12&lt;=VLOOKUP("Returns/Warranty Rate",KPI_Thresholds!$A$2:$F$12,4,FALSE),"Amber","Red")),IF(ABS(W12)&lt;=VLOOKUP("Returns/Warranty Rate",KPI_Thresholds!$A$2:$F$12,3,FALSE),"Green",IF(ABS(W12)&lt;=VLOOKUP("Returns/Warranty Rate",KPI_Thresholds!$A$2:$F$12,4,FALSE),"Amber","Red")))))</f>
        <v/>
      </c>
      <c r="Y12" s="20">
        <f>IF(A12="","",SUM(IF(D12="Green",100,IF(D12="Amber",50,IF(D12="Red",0,"")))*VLOOKUP("On-Time Delivery (OTD)",KPI_Thresholds!$A$2:$F$12,6,FALSE),IF(F12="Green",100,IF(F12="Amber",50,IF(F12="Red",0,"")))*VLOOKUP("PPM (defective units)",KPI_Thresholds!$A$2:$F$12,6,FALSE),IF(H12="Green",100,IF(H12="Amber",50,IF(H12="Red",0,"")))*VLOOKUP("AQL Acceptance Rate",KPI_Thresholds!$A$2:$F$12,6,FALSE),IF(J12="Green",100,IF(J12="Amber",50,IF(J12="Red",0,"")))*VLOOKUP("COPQ % of spend",KPI_Thresholds!$A$2:$F$12,6,FALSE),IF(L12="Green",100,IF(L12="Amber",50,IF(L12="Red",0,"")))*VLOOKUP("Compliance Pass Rate",KPI_Thresholds!$A$2:$F$12,6,FALSE),IF(N12="Green",100,IF(N12="Amber",50,IF(N12="Red",0,"")))*VLOOKUP("Documentation Accuracy",KPI_Thresholds!$A$2:$F$12,6,FALSE),IF(P12="Green",100,IF(P12="Amber",50,IF(P12="Red",0,"")))*VLOOKUP("Lead Time Variance %",KPI_Thresholds!$A$2:$F$12,6,FALSE),IF(R12="Green",100,IF(R12="Amber",50,IF(R12="Red",0,"")))*VLOOKUP("Price Variance vs PO",KPI_Thresholds!$A$2:$F$12,6,FALSE),IF(T12="Green",100,IF(T12="Amber",50,IF(T12="Red",0,"")))*VLOOKUP("NCR Acknowledge Time",KPI_Thresholds!$A$2:$F$12,6,FALSE),IF(V12="Green",100,IF(V12="Amber",50,IF(V12="Red",0,"")))*VLOOKUP("CAP/8D Closure Time",KPI_Thresholds!$A$2:$F$12,6,FALSE),IF(X12="Green",100,IF(X12="Amber",50,IF(X12="Red",0,"")))*VLOOKUP("Returns/Warranty Rate",KPI_Thresholds!$A$2:$F$12,6,FALSE))/100)</f>
        <v/>
      </c>
      <c r="Z12" s="16">
        <f>IF(A12="","",IF(OR(D12="Red",L12="Red"),"Conditional",IF(Y12&gt;=90,"Preferred",IF(Y12&gt;=75,"Approved","Conditional"))))</f>
        <v/>
      </c>
    </row>
    <row r="13">
      <c r="A13" s="16">
        <f>Monthly_Input!A13</f>
        <v/>
      </c>
      <c r="B13" s="17">
        <f>Monthly_Input!B13</f>
        <v/>
      </c>
      <c r="C13" s="18">
        <f>Monthly_Input!C13</f>
        <v/>
      </c>
      <c r="D13" s="16">
        <f>IF(C13="","",IF(VLOOKUP("On-Time Delivery (OTD)",KPI_Thresholds!$A$2:$F$12,2,FALSE)="HIGH",IF(C13&gt;=VLOOKUP("On-Time Delivery (OTD)",KPI_Thresholds!$A$2:$F$12,3,FALSE),"Green",IF(C13&gt;=VLOOKUP("On-Time Delivery (OTD)",KPI_Thresholds!$A$2:$F$12,4,FALSE),"Amber","Red")),IF(VLOOKUP("On-Time Delivery (OTD)",KPI_Thresholds!$A$2:$F$12,2,FALSE)="LOW",IF(C13&lt;=VLOOKUP("On-Time Delivery (OTD)",KPI_Thresholds!$A$2:$F$12,3,FALSE),"Green",IF(C13&lt;=VLOOKUP("On-Time Delivery (OTD)",KPI_Thresholds!$A$2:$F$12,4,FALSE),"Amber","Red")),IF(ABS(C13)&lt;=VLOOKUP("On-Time Delivery (OTD)",KPI_Thresholds!$A$2:$F$12,3,FALSE),"Green",IF(ABS(C13)&lt;=VLOOKUP("On-Time Delivery (OTD)",KPI_Thresholds!$A$2:$F$12,4,FALSE),"Amber","Red")))))</f>
        <v/>
      </c>
      <c r="E13" s="19">
        <f>Monthly_Input!D13</f>
        <v/>
      </c>
      <c r="F13" s="16">
        <f>IF(E13="","",IF(VLOOKUP("PPM (defective units)",KPI_Thresholds!$A$2:$F$12,2,FALSE)="HIGH",IF(E13&gt;=VLOOKUP("PPM (defective units)",KPI_Thresholds!$A$2:$F$12,3,FALSE),"Green",IF(E13&gt;=VLOOKUP("PPM (defective units)",KPI_Thresholds!$A$2:$F$12,4,FALSE),"Amber","Red")),IF(VLOOKUP("PPM (defective units)",KPI_Thresholds!$A$2:$F$12,2,FALSE)="LOW",IF(E13&lt;=VLOOKUP("PPM (defective units)",KPI_Thresholds!$A$2:$F$12,3,FALSE),"Green",IF(E13&lt;=VLOOKUP("PPM (defective units)",KPI_Thresholds!$A$2:$F$12,4,FALSE),"Amber","Red")),IF(ABS(E13)&lt;=VLOOKUP("PPM (defective units)",KPI_Thresholds!$A$2:$F$12,3,FALSE),"Green",IF(ABS(E13)&lt;=VLOOKUP("PPM (defective units)",KPI_Thresholds!$A$2:$F$12,4,FALSE),"Amber","Red")))))</f>
        <v/>
      </c>
      <c r="G13" s="18">
        <f>Monthly_Input!E13</f>
        <v/>
      </c>
      <c r="H13" s="16">
        <f>IF(G13="","",IF(VLOOKUP("AQL Acceptance Rate",KPI_Thresholds!$A$2:$F$12,2,FALSE)="HIGH",IF(G13&gt;=VLOOKUP("AQL Acceptance Rate",KPI_Thresholds!$A$2:$F$12,3,FALSE),"Green",IF(G13&gt;=VLOOKUP("AQL Acceptance Rate",KPI_Thresholds!$A$2:$F$12,4,FALSE),"Amber","Red")),IF(VLOOKUP("AQL Acceptance Rate",KPI_Thresholds!$A$2:$F$12,2,FALSE)="LOW",IF(G13&lt;=VLOOKUP("AQL Acceptance Rate",KPI_Thresholds!$A$2:$F$12,3,FALSE),"Green",IF(G13&lt;=VLOOKUP("AQL Acceptance Rate",KPI_Thresholds!$A$2:$F$12,4,FALSE),"Amber","Red")),IF(ABS(G13)&lt;=VLOOKUP("AQL Acceptance Rate",KPI_Thresholds!$A$2:$F$12,3,FALSE),"Green",IF(ABS(G13)&lt;=VLOOKUP("AQL Acceptance Rate",KPI_Thresholds!$A$2:$F$12,4,FALSE),"Amber","Red")))))</f>
        <v/>
      </c>
      <c r="I13" s="18">
        <f>Monthly_Input!F13</f>
        <v/>
      </c>
      <c r="J13" s="16">
        <f>IF(I13="","",IF(VLOOKUP("COPQ % of spend",KPI_Thresholds!$A$2:$F$12,2,FALSE)="HIGH",IF(I13&gt;=VLOOKUP("COPQ % of spend",KPI_Thresholds!$A$2:$F$12,3,FALSE),"Green",IF(I13&gt;=VLOOKUP("COPQ % of spend",KPI_Thresholds!$A$2:$F$12,4,FALSE),"Amber","Red")),IF(VLOOKUP("COPQ % of spend",KPI_Thresholds!$A$2:$F$12,2,FALSE)="LOW",IF(I13&lt;=VLOOKUP("COPQ % of spend",KPI_Thresholds!$A$2:$F$12,3,FALSE),"Green",IF(I13&lt;=VLOOKUP("COPQ % of spend",KPI_Thresholds!$A$2:$F$12,4,FALSE),"Amber","Red")),IF(ABS(I13)&lt;=VLOOKUP("COPQ % of spend",KPI_Thresholds!$A$2:$F$12,3,FALSE),"Green",IF(ABS(I13)&lt;=VLOOKUP("COPQ % of spend",KPI_Thresholds!$A$2:$F$12,4,FALSE),"Amber","Red")))))</f>
        <v/>
      </c>
      <c r="K13" s="18">
        <f>Monthly_Input!G13</f>
        <v/>
      </c>
      <c r="L13" s="16">
        <f>IF(K13="","",IF(VLOOKUP("Compliance Pass Rate",KPI_Thresholds!$A$2:$F$12,2,FALSE)="HIGH",IF(K13&gt;=VLOOKUP("Compliance Pass Rate",KPI_Thresholds!$A$2:$F$12,3,FALSE),"Green",IF(K13&gt;=VLOOKUP("Compliance Pass Rate",KPI_Thresholds!$A$2:$F$12,4,FALSE),"Amber","Red")),IF(VLOOKUP("Compliance Pass Rate",KPI_Thresholds!$A$2:$F$12,2,FALSE)="LOW",IF(K13&lt;=VLOOKUP("Compliance Pass Rate",KPI_Thresholds!$A$2:$F$12,3,FALSE),"Green",IF(K13&lt;=VLOOKUP("Compliance Pass Rate",KPI_Thresholds!$A$2:$F$12,4,FALSE),"Amber","Red")),IF(ABS(K13)&lt;=VLOOKUP("Compliance Pass Rate",KPI_Thresholds!$A$2:$F$12,3,FALSE),"Green",IF(ABS(K13)&lt;=VLOOKUP("Compliance Pass Rate",KPI_Thresholds!$A$2:$F$12,4,FALSE),"Amber","Red")))))</f>
        <v/>
      </c>
      <c r="M13" s="18">
        <f>Monthly_Input!H13</f>
        <v/>
      </c>
      <c r="N13" s="16">
        <f>IF(M13="","",IF(VLOOKUP("Documentation Accuracy",KPI_Thresholds!$A$2:$F$12,2,FALSE)="HIGH",IF(M13&gt;=VLOOKUP("Documentation Accuracy",KPI_Thresholds!$A$2:$F$12,3,FALSE),"Green",IF(M13&gt;=VLOOKUP("Documentation Accuracy",KPI_Thresholds!$A$2:$F$12,4,FALSE),"Amber","Red")),IF(VLOOKUP("Documentation Accuracy",KPI_Thresholds!$A$2:$F$12,2,FALSE)="LOW",IF(M13&lt;=VLOOKUP("Documentation Accuracy",KPI_Thresholds!$A$2:$F$12,3,FALSE),"Green",IF(M13&lt;=VLOOKUP("Documentation Accuracy",KPI_Thresholds!$A$2:$F$12,4,FALSE),"Amber","Red")),IF(ABS(M13)&lt;=VLOOKUP("Documentation Accuracy",KPI_Thresholds!$A$2:$F$12,3,FALSE),"Green",IF(ABS(M13)&lt;=VLOOKUP("Documentation Accuracy",KPI_Thresholds!$A$2:$F$12,4,FALSE),"Amber","Red")))))</f>
        <v/>
      </c>
      <c r="O13" s="18">
        <f>Monthly_Input!K13</f>
        <v/>
      </c>
      <c r="P13" s="16">
        <f>IF(O13="","",IF(VLOOKUP("Lead Time Variance %",KPI_Thresholds!$A$2:$F$12,2,FALSE)="HIGH",IF(O13&gt;=VLOOKUP("Lead Time Variance %",KPI_Thresholds!$A$2:$F$12,3,FALSE),"Green",IF(O13&gt;=VLOOKUP("Lead Time Variance %",KPI_Thresholds!$A$2:$F$12,4,FALSE),"Amber","Red")),IF(VLOOKUP("Lead Time Variance %",KPI_Thresholds!$A$2:$F$12,2,FALSE)="LOW",IF(O13&lt;=VLOOKUP("Lead Time Variance %",KPI_Thresholds!$A$2:$F$12,3,FALSE),"Green",IF(O13&lt;=VLOOKUP("Lead Time Variance %",KPI_Thresholds!$A$2:$F$12,4,FALSE),"Amber","Red")),IF(ABS(O13)&lt;=VLOOKUP("Lead Time Variance %",KPI_Thresholds!$A$2:$F$12,3,FALSE),"Green",IF(ABS(O13)&lt;=VLOOKUP("Lead Time Variance %",KPI_Thresholds!$A$2:$F$12,4,FALSE),"Amber","Red")))))</f>
        <v/>
      </c>
      <c r="Q13" s="18">
        <f>Monthly_Input!N13</f>
        <v/>
      </c>
      <c r="R13" s="16">
        <f>IF(Q13="","",IF(VLOOKUP("Price Variance vs PO",KPI_Thresholds!$A$2:$F$12,2,FALSE)="HIGH",IF(Q13&gt;=VLOOKUP("Price Variance vs PO",KPI_Thresholds!$A$2:$F$12,3,FALSE),"Green",IF(Q13&gt;=VLOOKUP("Price Variance vs PO",KPI_Thresholds!$A$2:$F$12,4,FALSE),"Amber","Red")),IF(VLOOKUP("Price Variance vs PO",KPI_Thresholds!$A$2:$F$12,2,FALSE)="LOW",IF(Q13&lt;=VLOOKUP("Price Variance vs PO",KPI_Thresholds!$A$2:$F$12,3,FALSE),"Green",IF(Q13&lt;=VLOOKUP("Price Variance vs PO",KPI_Thresholds!$A$2:$F$12,4,FALSE),"Amber","Red")),IF(ABS(Q13)&lt;=VLOOKUP("Price Variance vs PO",KPI_Thresholds!$A$2:$F$12,3,FALSE),"Green",IF(ABS(Q13)&lt;=VLOOKUP("Price Variance vs PO",KPI_Thresholds!$A$2:$F$12,4,FALSE),"Amber","Red")))))</f>
        <v/>
      </c>
      <c r="S13" s="19">
        <f>Monthly_Input!O13</f>
        <v/>
      </c>
      <c r="T13" s="16">
        <f>IF(S13="","",IF(VLOOKUP("NCR Acknowledge Time",KPI_Thresholds!$A$2:$F$12,2,FALSE)="HIGH",IF(S13&gt;=VLOOKUP("NCR Acknowledge Time",KPI_Thresholds!$A$2:$F$12,3,FALSE),"Green",IF(S13&gt;=VLOOKUP("NCR Acknowledge Time",KPI_Thresholds!$A$2:$F$12,4,FALSE),"Amber","Red")),IF(VLOOKUP("NCR Acknowledge Time",KPI_Thresholds!$A$2:$F$12,2,FALSE)="LOW",IF(S13&lt;=VLOOKUP("NCR Acknowledge Time",KPI_Thresholds!$A$2:$F$12,3,FALSE),"Green",IF(S13&lt;=VLOOKUP("NCR Acknowledge Time",KPI_Thresholds!$A$2:$F$12,4,FALSE),"Amber","Red")),IF(ABS(S13)&lt;=VLOOKUP("NCR Acknowledge Time",KPI_Thresholds!$A$2:$F$12,3,FALSE),"Green",IF(ABS(S13)&lt;=VLOOKUP("NCR Acknowledge Time",KPI_Thresholds!$A$2:$F$12,4,FALSE),"Amber","Red")))))</f>
        <v/>
      </c>
      <c r="U13" s="19">
        <f>Monthly_Input!P13</f>
        <v/>
      </c>
      <c r="V13" s="16">
        <f>IF(U13="","",IF(VLOOKUP("CAP/8D Closure Time",KPI_Thresholds!$A$2:$F$12,2,FALSE)="HIGH",IF(U13&gt;=VLOOKUP("CAP/8D Closure Time",KPI_Thresholds!$A$2:$F$12,3,FALSE),"Green",IF(U13&gt;=VLOOKUP("CAP/8D Closure Time",KPI_Thresholds!$A$2:$F$12,4,FALSE),"Amber","Red")),IF(VLOOKUP("CAP/8D Closure Time",KPI_Thresholds!$A$2:$F$12,2,FALSE)="LOW",IF(U13&lt;=VLOOKUP("CAP/8D Closure Time",KPI_Thresholds!$A$2:$F$12,3,FALSE),"Green",IF(U13&lt;=VLOOKUP("CAP/8D Closure Time",KPI_Thresholds!$A$2:$F$12,4,FALSE),"Amber","Red")),IF(ABS(U13)&lt;=VLOOKUP("CAP/8D Closure Time",KPI_Thresholds!$A$2:$F$12,3,FALSE),"Green",IF(ABS(U13)&lt;=VLOOKUP("CAP/8D Closure Time",KPI_Thresholds!$A$2:$F$12,4,FALSE),"Amber","Red")))))</f>
        <v/>
      </c>
      <c r="W13" s="18">
        <f>Monthly_Input!Q13</f>
        <v/>
      </c>
      <c r="X13" s="16">
        <f>IF(W13="","",IF(VLOOKUP("Returns/Warranty Rate",KPI_Thresholds!$A$2:$F$12,2,FALSE)="HIGH",IF(W13&gt;=VLOOKUP("Returns/Warranty Rate",KPI_Thresholds!$A$2:$F$12,3,FALSE),"Green",IF(W13&gt;=VLOOKUP("Returns/Warranty Rate",KPI_Thresholds!$A$2:$F$12,4,FALSE),"Amber","Red")),IF(VLOOKUP("Returns/Warranty Rate",KPI_Thresholds!$A$2:$F$12,2,FALSE)="LOW",IF(W13&lt;=VLOOKUP("Returns/Warranty Rate",KPI_Thresholds!$A$2:$F$12,3,FALSE),"Green",IF(W13&lt;=VLOOKUP("Returns/Warranty Rate",KPI_Thresholds!$A$2:$F$12,4,FALSE),"Amber","Red")),IF(ABS(W13)&lt;=VLOOKUP("Returns/Warranty Rate",KPI_Thresholds!$A$2:$F$12,3,FALSE),"Green",IF(ABS(W13)&lt;=VLOOKUP("Returns/Warranty Rate",KPI_Thresholds!$A$2:$F$12,4,FALSE),"Amber","Red")))))</f>
        <v/>
      </c>
      <c r="Y13" s="20">
        <f>IF(A13="","",SUM(IF(D13="Green",100,IF(D13="Amber",50,IF(D13="Red",0,"")))*VLOOKUP("On-Time Delivery (OTD)",KPI_Thresholds!$A$2:$F$12,6,FALSE),IF(F13="Green",100,IF(F13="Amber",50,IF(F13="Red",0,"")))*VLOOKUP("PPM (defective units)",KPI_Thresholds!$A$2:$F$12,6,FALSE),IF(H13="Green",100,IF(H13="Amber",50,IF(H13="Red",0,"")))*VLOOKUP("AQL Acceptance Rate",KPI_Thresholds!$A$2:$F$12,6,FALSE),IF(J13="Green",100,IF(J13="Amber",50,IF(J13="Red",0,"")))*VLOOKUP("COPQ % of spend",KPI_Thresholds!$A$2:$F$12,6,FALSE),IF(L13="Green",100,IF(L13="Amber",50,IF(L13="Red",0,"")))*VLOOKUP("Compliance Pass Rate",KPI_Thresholds!$A$2:$F$12,6,FALSE),IF(N13="Green",100,IF(N13="Amber",50,IF(N13="Red",0,"")))*VLOOKUP("Documentation Accuracy",KPI_Thresholds!$A$2:$F$12,6,FALSE),IF(P13="Green",100,IF(P13="Amber",50,IF(P13="Red",0,"")))*VLOOKUP("Lead Time Variance %",KPI_Thresholds!$A$2:$F$12,6,FALSE),IF(R13="Green",100,IF(R13="Amber",50,IF(R13="Red",0,"")))*VLOOKUP("Price Variance vs PO",KPI_Thresholds!$A$2:$F$12,6,FALSE),IF(T13="Green",100,IF(T13="Amber",50,IF(T13="Red",0,"")))*VLOOKUP("NCR Acknowledge Time",KPI_Thresholds!$A$2:$F$12,6,FALSE),IF(V13="Green",100,IF(V13="Amber",50,IF(V13="Red",0,"")))*VLOOKUP("CAP/8D Closure Time",KPI_Thresholds!$A$2:$F$12,6,FALSE),IF(X13="Green",100,IF(X13="Amber",50,IF(X13="Red",0,"")))*VLOOKUP("Returns/Warranty Rate",KPI_Thresholds!$A$2:$F$12,6,FALSE))/100)</f>
        <v/>
      </c>
      <c r="Z13" s="16">
        <f>IF(A13="","",IF(OR(D13="Red",L13="Red"),"Conditional",IF(Y13&gt;=90,"Preferred",IF(Y13&gt;=75,"Approved","Conditional"))))</f>
        <v/>
      </c>
    </row>
    <row r="14">
      <c r="A14" s="16">
        <f>Monthly_Input!A14</f>
        <v/>
      </c>
      <c r="B14" s="17">
        <f>Monthly_Input!B14</f>
        <v/>
      </c>
      <c r="C14" s="18">
        <f>Monthly_Input!C14</f>
        <v/>
      </c>
      <c r="D14" s="16">
        <f>IF(C14="","",IF(VLOOKUP("On-Time Delivery (OTD)",KPI_Thresholds!$A$2:$F$12,2,FALSE)="HIGH",IF(C14&gt;=VLOOKUP("On-Time Delivery (OTD)",KPI_Thresholds!$A$2:$F$12,3,FALSE),"Green",IF(C14&gt;=VLOOKUP("On-Time Delivery (OTD)",KPI_Thresholds!$A$2:$F$12,4,FALSE),"Amber","Red")),IF(VLOOKUP("On-Time Delivery (OTD)",KPI_Thresholds!$A$2:$F$12,2,FALSE)="LOW",IF(C14&lt;=VLOOKUP("On-Time Delivery (OTD)",KPI_Thresholds!$A$2:$F$12,3,FALSE),"Green",IF(C14&lt;=VLOOKUP("On-Time Delivery (OTD)",KPI_Thresholds!$A$2:$F$12,4,FALSE),"Amber","Red")),IF(ABS(C14)&lt;=VLOOKUP("On-Time Delivery (OTD)",KPI_Thresholds!$A$2:$F$12,3,FALSE),"Green",IF(ABS(C14)&lt;=VLOOKUP("On-Time Delivery (OTD)",KPI_Thresholds!$A$2:$F$12,4,FALSE),"Amber","Red")))))</f>
        <v/>
      </c>
      <c r="E14" s="19">
        <f>Monthly_Input!D14</f>
        <v/>
      </c>
      <c r="F14" s="16">
        <f>IF(E14="","",IF(VLOOKUP("PPM (defective units)",KPI_Thresholds!$A$2:$F$12,2,FALSE)="HIGH",IF(E14&gt;=VLOOKUP("PPM (defective units)",KPI_Thresholds!$A$2:$F$12,3,FALSE),"Green",IF(E14&gt;=VLOOKUP("PPM (defective units)",KPI_Thresholds!$A$2:$F$12,4,FALSE),"Amber","Red")),IF(VLOOKUP("PPM (defective units)",KPI_Thresholds!$A$2:$F$12,2,FALSE)="LOW",IF(E14&lt;=VLOOKUP("PPM (defective units)",KPI_Thresholds!$A$2:$F$12,3,FALSE),"Green",IF(E14&lt;=VLOOKUP("PPM (defective units)",KPI_Thresholds!$A$2:$F$12,4,FALSE),"Amber","Red")),IF(ABS(E14)&lt;=VLOOKUP("PPM (defective units)",KPI_Thresholds!$A$2:$F$12,3,FALSE),"Green",IF(ABS(E14)&lt;=VLOOKUP("PPM (defective units)",KPI_Thresholds!$A$2:$F$12,4,FALSE),"Amber","Red")))))</f>
        <v/>
      </c>
      <c r="G14" s="18">
        <f>Monthly_Input!E14</f>
        <v/>
      </c>
      <c r="H14" s="16">
        <f>IF(G14="","",IF(VLOOKUP("AQL Acceptance Rate",KPI_Thresholds!$A$2:$F$12,2,FALSE)="HIGH",IF(G14&gt;=VLOOKUP("AQL Acceptance Rate",KPI_Thresholds!$A$2:$F$12,3,FALSE),"Green",IF(G14&gt;=VLOOKUP("AQL Acceptance Rate",KPI_Thresholds!$A$2:$F$12,4,FALSE),"Amber","Red")),IF(VLOOKUP("AQL Acceptance Rate",KPI_Thresholds!$A$2:$F$12,2,FALSE)="LOW",IF(G14&lt;=VLOOKUP("AQL Acceptance Rate",KPI_Thresholds!$A$2:$F$12,3,FALSE),"Green",IF(G14&lt;=VLOOKUP("AQL Acceptance Rate",KPI_Thresholds!$A$2:$F$12,4,FALSE),"Amber","Red")),IF(ABS(G14)&lt;=VLOOKUP("AQL Acceptance Rate",KPI_Thresholds!$A$2:$F$12,3,FALSE),"Green",IF(ABS(G14)&lt;=VLOOKUP("AQL Acceptance Rate",KPI_Thresholds!$A$2:$F$12,4,FALSE),"Amber","Red")))))</f>
        <v/>
      </c>
      <c r="I14" s="18">
        <f>Monthly_Input!F14</f>
        <v/>
      </c>
      <c r="J14" s="16">
        <f>IF(I14="","",IF(VLOOKUP("COPQ % of spend",KPI_Thresholds!$A$2:$F$12,2,FALSE)="HIGH",IF(I14&gt;=VLOOKUP("COPQ % of spend",KPI_Thresholds!$A$2:$F$12,3,FALSE),"Green",IF(I14&gt;=VLOOKUP("COPQ % of spend",KPI_Thresholds!$A$2:$F$12,4,FALSE),"Amber","Red")),IF(VLOOKUP("COPQ % of spend",KPI_Thresholds!$A$2:$F$12,2,FALSE)="LOW",IF(I14&lt;=VLOOKUP("COPQ % of spend",KPI_Thresholds!$A$2:$F$12,3,FALSE),"Green",IF(I14&lt;=VLOOKUP("COPQ % of spend",KPI_Thresholds!$A$2:$F$12,4,FALSE),"Amber","Red")),IF(ABS(I14)&lt;=VLOOKUP("COPQ % of spend",KPI_Thresholds!$A$2:$F$12,3,FALSE),"Green",IF(ABS(I14)&lt;=VLOOKUP("COPQ % of spend",KPI_Thresholds!$A$2:$F$12,4,FALSE),"Amber","Red")))))</f>
        <v/>
      </c>
      <c r="K14" s="18">
        <f>Monthly_Input!G14</f>
        <v/>
      </c>
      <c r="L14" s="16">
        <f>IF(K14="","",IF(VLOOKUP("Compliance Pass Rate",KPI_Thresholds!$A$2:$F$12,2,FALSE)="HIGH",IF(K14&gt;=VLOOKUP("Compliance Pass Rate",KPI_Thresholds!$A$2:$F$12,3,FALSE),"Green",IF(K14&gt;=VLOOKUP("Compliance Pass Rate",KPI_Thresholds!$A$2:$F$12,4,FALSE),"Amber","Red")),IF(VLOOKUP("Compliance Pass Rate",KPI_Thresholds!$A$2:$F$12,2,FALSE)="LOW",IF(K14&lt;=VLOOKUP("Compliance Pass Rate",KPI_Thresholds!$A$2:$F$12,3,FALSE),"Green",IF(K14&lt;=VLOOKUP("Compliance Pass Rate",KPI_Thresholds!$A$2:$F$12,4,FALSE),"Amber","Red")),IF(ABS(K14)&lt;=VLOOKUP("Compliance Pass Rate",KPI_Thresholds!$A$2:$F$12,3,FALSE),"Green",IF(ABS(K14)&lt;=VLOOKUP("Compliance Pass Rate",KPI_Thresholds!$A$2:$F$12,4,FALSE),"Amber","Red")))))</f>
        <v/>
      </c>
      <c r="M14" s="18">
        <f>Monthly_Input!H14</f>
        <v/>
      </c>
      <c r="N14" s="16">
        <f>IF(M14="","",IF(VLOOKUP("Documentation Accuracy",KPI_Thresholds!$A$2:$F$12,2,FALSE)="HIGH",IF(M14&gt;=VLOOKUP("Documentation Accuracy",KPI_Thresholds!$A$2:$F$12,3,FALSE),"Green",IF(M14&gt;=VLOOKUP("Documentation Accuracy",KPI_Thresholds!$A$2:$F$12,4,FALSE),"Amber","Red")),IF(VLOOKUP("Documentation Accuracy",KPI_Thresholds!$A$2:$F$12,2,FALSE)="LOW",IF(M14&lt;=VLOOKUP("Documentation Accuracy",KPI_Thresholds!$A$2:$F$12,3,FALSE),"Green",IF(M14&lt;=VLOOKUP("Documentation Accuracy",KPI_Thresholds!$A$2:$F$12,4,FALSE),"Amber","Red")),IF(ABS(M14)&lt;=VLOOKUP("Documentation Accuracy",KPI_Thresholds!$A$2:$F$12,3,FALSE),"Green",IF(ABS(M14)&lt;=VLOOKUP("Documentation Accuracy",KPI_Thresholds!$A$2:$F$12,4,FALSE),"Amber","Red")))))</f>
        <v/>
      </c>
      <c r="O14" s="18">
        <f>Monthly_Input!K14</f>
        <v/>
      </c>
      <c r="P14" s="16">
        <f>IF(O14="","",IF(VLOOKUP("Lead Time Variance %",KPI_Thresholds!$A$2:$F$12,2,FALSE)="HIGH",IF(O14&gt;=VLOOKUP("Lead Time Variance %",KPI_Thresholds!$A$2:$F$12,3,FALSE),"Green",IF(O14&gt;=VLOOKUP("Lead Time Variance %",KPI_Thresholds!$A$2:$F$12,4,FALSE),"Amber","Red")),IF(VLOOKUP("Lead Time Variance %",KPI_Thresholds!$A$2:$F$12,2,FALSE)="LOW",IF(O14&lt;=VLOOKUP("Lead Time Variance %",KPI_Thresholds!$A$2:$F$12,3,FALSE),"Green",IF(O14&lt;=VLOOKUP("Lead Time Variance %",KPI_Thresholds!$A$2:$F$12,4,FALSE),"Amber","Red")),IF(ABS(O14)&lt;=VLOOKUP("Lead Time Variance %",KPI_Thresholds!$A$2:$F$12,3,FALSE),"Green",IF(ABS(O14)&lt;=VLOOKUP("Lead Time Variance %",KPI_Thresholds!$A$2:$F$12,4,FALSE),"Amber","Red")))))</f>
        <v/>
      </c>
      <c r="Q14" s="18">
        <f>Monthly_Input!N14</f>
        <v/>
      </c>
      <c r="R14" s="16">
        <f>IF(Q14="","",IF(VLOOKUP("Price Variance vs PO",KPI_Thresholds!$A$2:$F$12,2,FALSE)="HIGH",IF(Q14&gt;=VLOOKUP("Price Variance vs PO",KPI_Thresholds!$A$2:$F$12,3,FALSE),"Green",IF(Q14&gt;=VLOOKUP("Price Variance vs PO",KPI_Thresholds!$A$2:$F$12,4,FALSE),"Amber","Red")),IF(VLOOKUP("Price Variance vs PO",KPI_Thresholds!$A$2:$F$12,2,FALSE)="LOW",IF(Q14&lt;=VLOOKUP("Price Variance vs PO",KPI_Thresholds!$A$2:$F$12,3,FALSE),"Green",IF(Q14&lt;=VLOOKUP("Price Variance vs PO",KPI_Thresholds!$A$2:$F$12,4,FALSE),"Amber","Red")),IF(ABS(Q14)&lt;=VLOOKUP("Price Variance vs PO",KPI_Thresholds!$A$2:$F$12,3,FALSE),"Green",IF(ABS(Q14)&lt;=VLOOKUP("Price Variance vs PO",KPI_Thresholds!$A$2:$F$12,4,FALSE),"Amber","Red")))))</f>
        <v/>
      </c>
      <c r="S14" s="19">
        <f>Monthly_Input!O14</f>
        <v/>
      </c>
      <c r="T14" s="16">
        <f>IF(S14="","",IF(VLOOKUP("NCR Acknowledge Time",KPI_Thresholds!$A$2:$F$12,2,FALSE)="HIGH",IF(S14&gt;=VLOOKUP("NCR Acknowledge Time",KPI_Thresholds!$A$2:$F$12,3,FALSE),"Green",IF(S14&gt;=VLOOKUP("NCR Acknowledge Time",KPI_Thresholds!$A$2:$F$12,4,FALSE),"Amber","Red")),IF(VLOOKUP("NCR Acknowledge Time",KPI_Thresholds!$A$2:$F$12,2,FALSE)="LOW",IF(S14&lt;=VLOOKUP("NCR Acknowledge Time",KPI_Thresholds!$A$2:$F$12,3,FALSE),"Green",IF(S14&lt;=VLOOKUP("NCR Acknowledge Time",KPI_Thresholds!$A$2:$F$12,4,FALSE),"Amber","Red")),IF(ABS(S14)&lt;=VLOOKUP("NCR Acknowledge Time",KPI_Thresholds!$A$2:$F$12,3,FALSE),"Green",IF(ABS(S14)&lt;=VLOOKUP("NCR Acknowledge Time",KPI_Thresholds!$A$2:$F$12,4,FALSE),"Amber","Red")))))</f>
        <v/>
      </c>
      <c r="U14" s="19">
        <f>Monthly_Input!P14</f>
        <v/>
      </c>
      <c r="V14" s="16">
        <f>IF(U14="","",IF(VLOOKUP("CAP/8D Closure Time",KPI_Thresholds!$A$2:$F$12,2,FALSE)="HIGH",IF(U14&gt;=VLOOKUP("CAP/8D Closure Time",KPI_Thresholds!$A$2:$F$12,3,FALSE),"Green",IF(U14&gt;=VLOOKUP("CAP/8D Closure Time",KPI_Thresholds!$A$2:$F$12,4,FALSE),"Amber","Red")),IF(VLOOKUP("CAP/8D Closure Time",KPI_Thresholds!$A$2:$F$12,2,FALSE)="LOW",IF(U14&lt;=VLOOKUP("CAP/8D Closure Time",KPI_Thresholds!$A$2:$F$12,3,FALSE),"Green",IF(U14&lt;=VLOOKUP("CAP/8D Closure Time",KPI_Thresholds!$A$2:$F$12,4,FALSE),"Amber","Red")),IF(ABS(U14)&lt;=VLOOKUP("CAP/8D Closure Time",KPI_Thresholds!$A$2:$F$12,3,FALSE),"Green",IF(ABS(U14)&lt;=VLOOKUP("CAP/8D Closure Time",KPI_Thresholds!$A$2:$F$12,4,FALSE),"Amber","Red")))))</f>
        <v/>
      </c>
      <c r="W14" s="18">
        <f>Monthly_Input!Q14</f>
        <v/>
      </c>
      <c r="X14" s="16">
        <f>IF(W14="","",IF(VLOOKUP("Returns/Warranty Rate",KPI_Thresholds!$A$2:$F$12,2,FALSE)="HIGH",IF(W14&gt;=VLOOKUP("Returns/Warranty Rate",KPI_Thresholds!$A$2:$F$12,3,FALSE),"Green",IF(W14&gt;=VLOOKUP("Returns/Warranty Rate",KPI_Thresholds!$A$2:$F$12,4,FALSE),"Amber","Red")),IF(VLOOKUP("Returns/Warranty Rate",KPI_Thresholds!$A$2:$F$12,2,FALSE)="LOW",IF(W14&lt;=VLOOKUP("Returns/Warranty Rate",KPI_Thresholds!$A$2:$F$12,3,FALSE),"Green",IF(W14&lt;=VLOOKUP("Returns/Warranty Rate",KPI_Thresholds!$A$2:$F$12,4,FALSE),"Amber","Red")),IF(ABS(W14)&lt;=VLOOKUP("Returns/Warranty Rate",KPI_Thresholds!$A$2:$F$12,3,FALSE),"Green",IF(ABS(W14)&lt;=VLOOKUP("Returns/Warranty Rate",KPI_Thresholds!$A$2:$F$12,4,FALSE),"Amber","Red")))))</f>
        <v/>
      </c>
      <c r="Y14" s="20">
        <f>IF(A14="","",SUM(IF(D14="Green",100,IF(D14="Amber",50,IF(D14="Red",0,"")))*VLOOKUP("On-Time Delivery (OTD)",KPI_Thresholds!$A$2:$F$12,6,FALSE),IF(F14="Green",100,IF(F14="Amber",50,IF(F14="Red",0,"")))*VLOOKUP("PPM (defective units)",KPI_Thresholds!$A$2:$F$12,6,FALSE),IF(H14="Green",100,IF(H14="Amber",50,IF(H14="Red",0,"")))*VLOOKUP("AQL Acceptance Rate",KPI_Thresholds!$A$2:$F$12,6,FALSE),IF(J14="Green",100,IF(J14="Amber",50,IF(J14="Red",0,"")))*VLOOKUP("COPQ % of spend",KPI_Thresholds!$A$2:$F$12,6,FALSE),IF(L14="Green",100,IF(L14="Amber",50,IF(L14="Red",0,"")))*VLOOKUP("Compliance Pass Rate",KPI_Thresholds!$A$2:$F$12,6,FALSE),IF(N14="Green",100,IF(N14="Amber",50,IF(N14="Red",0,"")))*VLOOKUP("Documentation Accuracy",KPI_Thresholds!$A$2:$F$12,6,FALSE),IF(P14="Green",100,IF(P14="Amber",50,IF(P14="Red",0,"")))*VLOOKUP("Lead Time Variance %",KPI_Thresholds!$A$2:$F$12,6,FALSE),IF(R14="Green",100,IF(R14="Amber",50,IF(R14="Red",0,"")))*VLOOKUP("Price Variance vs PO",KPI_Thresholds!$A$2:$F$12,6,FALSE),IF(T14="Green",100,IF(T14="Amber",50,IF(T14="Red",0,"")))*VLOOKUP("NCR Acknowledge Time",KPI_Thresholds!$A$2:$F$12,6,FALSE),IF(V14="Green",100,IF(V14="Amber",50,IF(V14="Red",0,"")))*VLOOKUP("CAP/8D Closure Time",KPI_Thresholds!$A$2:$F$12,6,FALSE),IF(X14="Green",100,IF(X14="Amber",50,IF(X14="Red",0,"")))*VLOOKUP("Returns/Warranty Rate",KPI_Thresholds!$A$2:$F$12,6,FALSE))/100)</f>
        <v/>
      </c>
      <c r="Z14" s="16">
        <f>IF(A14="","",IF(OR(D14="Red",L14="Red"),"Conditional",IF(Y14&gt;=90,"Preferred",IF(Y14&gt;=75,"Approved","Conditional"))))</f>
        <v/>
      </c>
    </row>
    <row r="15">
      <c r="A15" s="16">
        <f>Monthly_Input!A15</f>
        <v/>
      </c>
      <c r="B15" s="17">
        <f>Monthly_Input!B15</f>
        <v/>
      </c>
      <c r="C15" s="18">
        <f>Monthly_Input!C15</f>
        <v/>
      </c>
      <c r="D15" s="16">
        <f>IF(C15="","",IF(VLOOKUP("On-Time Delivery (OTD)",KPI_Thresholds!$A$2:$F$12,2,FALSE)="HIGH",IF(C15&gt;=VLOOKUP("On-Time Delivery (OTD)",KPI_Thresholds!$A$2:$F$12,3,FALSE),"Green",IF(C15&gt;=VLOOKUP("On-Time Delivery (OTD)",KPI_Thresholds!$A$2:$F$12,4,FALSE),"Amber","Red")),IF(VLOOKUP("On-Time Delivery (OTD)",KPI_Thresholds!$A$2:$F$12,2,FALSE)="LOW",IF(C15&lt;=VLOOKUP("On-Time Delivery (OTD)",KPI_Thresholds!$A$2:$F$12,3,FALSE),"Green",IF(C15&lt;=VLOOKUP("On-Time Delivery (OTD)",KPI_Thresholds!$A$2:$F$12,4,FALSE),"Amber","Red")),IF(ABS(C15)&lt;=VLOOKUP("On-Time Delivery (OTD)",KPI_Thresholds!$A$2:$F$12,3,FALSE),"Green",IF(ABS(C15)&lt;=VLOOKUP("On-Time Delivery (OTD)",KPI_Thresholds!$A$2:$F$12,4,FALSE),"Amber","Red")))))</f>
        <v/>
      </c>
      <c r="E15" s="19">
        <f>Monthly_Input!D15</f>
        <v/>
      </c>
      <c r="F15" s="16">
        <f>IF(E15="","",IF(VLOOKUP("PPM (defective units)",KPI_Thresholds!$A$2:$F$12,2,FALSE)="HIGH",IF(E15&gt;=VLOOKUP("PPM (defective units)",KPI_Thresholds!$A$2:$F$12,3,FALSE),"Green",IF(E15&gt;=VLOOKUP("PPM (defective units)",KPI_Thresholds!$A$2:$F$12,4,FALSE),"Amber","Red")),IF(VLOOKUP("PPM (defective units)",KPI_Thresholds!$A$2:$F$12,2,FALSE)="LOW",IF(E15&lt;=VLOOKUP("PPM (defective units)",KPI_Thresholds!$A$2:$F$12,3,FALSE),"Green",IF(E15&lt;=VLOOKUP("PPM (defective units)",KPI_Thresholds!$A$2:$F$12,4,FALSE),"Amber","Red")),IF(ABS(E15)&lt;=VLOOKUP("PPM (defective units)",KPI_Thresholds!$A$2:$F$12,3,FALSE),"Green",IF(ABS(E15)&lt;=VLOOKUP("PPM (defective units)",KPI_Thresholds!$A$2:$F$12,4,FALSE),"Amber","Red")))))</f>
        <v/>
      </c>
      <c r="G15" s="18">
        <f>Monthly_Input!E15</f>
        <v/>
      </c>
      <c r="H15" s="16">
        <f>IF(G15="","",IF(VLOOKUP("AQL Acceptance Rate",KPI_Thresholds!$A$2:$F$12,2,FALSE)="HIGH",IF(G15&gt;=VLOOKUP("AQL Acceptance Rate",KPI_Thresholds!$A$2:$F$12,3,FALSE),"Green",IF(G15&gt;=VLOOKUP("AQL Acceptance Rate",KPI_Thresholds!$A$2:$F$12,4,FALSE),"Amber","Red")),IF(VLOOKUP("AQL Acceptance Rate",KPI_Thresholds!$A$2:$F$12,2,FALSE)="LOW",IF(G15&lt;=VLOOKUP("AQL Acceptance Rate",KPI_Thresholds!$A$2:$F$12,3,FALSE),"Green",IF(G15&lt;=VLOOKUP("AQL Acceptance Rate",KPI_Thresholds!$A$2:$F$12,4,FALSE),"Amber","Red")),IF(ABS(G15)&lt;=VLOOKUP("AQL Acceptance Rate",KPI_Thresholds!$A$2:$F$12,3,FALSE),"Green",IF(ABS(G15)&lt;=VLOOKUP("AQL Acceptance Rate",KPI_Thresholds!$A$2:$F$12,4,FALSE),"Amber","Red")))))</f>
        <v/>
      </c>
      <c r="I15" s="18">
        <f>Monthly_Input!F15</f>
        <v/>
      </c>
      <c r="J15" s="16">
        <f>IF(I15="","",IF(VLOOKUP("COPQ % of spend",KPI_Thresholds!$A$2:$F$12,2,FALSE)="HIGH",IF(I15&gt;=VLOOKUP("COPQ % of spend",KPI_Thresholds!$A$2:$F$12,3,FALSE),"Green",IF(I15&gt;=VLOOKUP("COPQ % of spend",KPI_Thresholds!$A$2:$F$12,4,FALSE),"Amber","Red")),IF(VLOOKUP("COPQ % of spend",KPI_Thresholds!$A$2:$F$12,2,FALSE)="LOW",IF(I15&lt;=VLOOKUP("COPQ % of spend",KPI_Thresholds!$A$2:$F$12,3,FALSE),"Green",IF(I15&lt;=VLOOKUP("COPQ % of spend",KPI_Thresholds!$A$2:$F$12,4,FALSE),"Amber","Red")),IF(ABS(I15)&lt;=VLOOKUP("COPQ % of spend",KPI_Thresholds!$A$2:$F$12,3,FALSE),"Green",IF(ABS(I15)&lt;=VLOOKUP("COPQ % of spend",KPI_Thresholds!$A$2:$F$12,4,FALSE),"Amber","Red")))))</f>
        <v/>
      </c>
      <c r="K15" s="18">
        <f>Monthly_Input!G15</f>
        <v/>
      </c>
      <c r="L15" s="16">
        <f>IF(K15="","",IF(VLOOKUP("Compliance Pass Rate",KPI_Thresholds!$A$2:$F$12,2,FALSE)="HIGH",IF(K15&gt;=VLOOKUP("Compliance Pass Rate",KPI_Thresholds!$A$2:$F$12,3,FALSE),"Green",IF(K15&gt;=VLOOKUP("Compliance Pass Rate",KPI_Thresholds!$A$2:$F$12,4,FALSE),"Amber","Red")),IF(VLOOKUP("Compliance Pass Rate",KPI_Thresholds!$A$2:$F$12,2,FALSE)="LOW",IF(K15&lt;=VLOOKUP("Compliance Pass Rate",KPI_Thresholds!$A$2:$F$12,3,FALSE),"Green",IF(K15&lt;=VLOOKUP("Compliance Pass Rate",KPI_Thresholds!$A$2:$F$12,4,FALSE),"Amber","Red")),IF(ABS(K15)&lt;=VLOOKUP("Compliance Pass Rate",KPI_Thresholds!$A$2:$F$12,3,FALSE),"Green",IF(ABS(K15)&lt;=VLOOKUP("Compliance Pass Rate",KPI_Thresholds!$A$2:$F$12,4,FALSE),"Amber","Red")))))</f>
        <v/>
      </c>
      <c r="M15" s="18">
        <f>Monthly_Input!H15</f>
        <v/>
      </c>
      <c r="N15" s="16">
        <f>IF(M15="","",IF(VLOOKUP("Documentation Accuracy",KPI_Thresholds!$A$2:$F$12,2,FALSE)="HIGH",IF(M15&gt;=VLOOKUP("Documentation Accuracy",KPI_Thresholds!$A$2:$F$12,3,FALSE),"Green",IF(M15&gt;=VLOOKUP("Documentation Accuracy",KPI_Thresholds!$A$2:$F$12,4,FALSE),"Amber","Red")),IF(VLOOKUP("Documentation Accuracy",KPI_Thresholds!$A$2:$F$12,2,FALSE)="LOW",IF(M15&lt;=VLOOKUP("Documentation Accuracy",KPI_Thresholds!$A$2:$F$12,3,FALSE),"Green",IF(M15&lt;=VLOOKUP("Documentation Accuracy",KPI_Thresholds!$A$2:$F$12,4,FALSE),"Amber","Red")),IF(ABS(M15)&lt;=VLOOKUP("Documentation Accuracy",KPI_Thresholds!$A$2:$F$12,3,FALSE),"Green",IF(ABS(M15)&lt;=VLOOKUP("Documentation Accuracy",KPI_Thresholds!$A$2:$F$12,4,FALSE),"Amber","Red")))))</f>
        <v/>
      </c>
      <c r="O15" s="18">
        <f>Monthly_Input!K15</f>
        <v/>
      </c>
      <c r="P15" s="16">
        <f>IF(O15="","",IF(VLOOKUP("Lead Time Variance %",KPI_Thresholds!$A$2:$F$12,2,FALSE)="HIGH",IF(O15&gt;=VLOOKUP("Lead Time Variance %",KPI_Thresholds!$A$2:$F$12,3,FALSE),"Green",IF(O15&gt;=VLOOKUP("Lead Time Variance %",KPI_Thresholds!$A$2:$F$12,4,FALSE),"Amber","Red")),IF(VLOOKUP("Lead Time Variance %",KPI_Thresholds!$A$2:$F$12,2,FALSE)="LOW",IF(O15&lt;=VLOOKUP("Lead Time Variance %",KPI_Thresholds!$A$2:$F$12,3,FALSE),"Green",IF(O15&lt;=VLOOKUP("Lead Time Variance %",KPI_Thresholds!$A$2:$F$12,4,FALSE),"Amber","Red")),IF(ABS(O15)&lt;=VLOOKUP("Lead Time Variance %",KPI_Thresholds!$A$2:$F$12,3,FALSE),"Green",IF(ABS(O15)&lt;=VLOOKUP("Lead Time Variance %",KPI_Thresholds!$A$2:$F$12,4,FALSE),"Amber","Red")))))</f>
        <v/>
      </c>
      <c r="Q15" s="18">
        <f>Monthly_Input!N15</f>
        <v/>
      </c>
      <c r="R15" s="16">
        <f>IF(Q15="","",IF(VLOOKUP("Price Variance vs PO",KPI_Thresholds!$A$2:$F$12,2,FALSE)="HIGH",IF(Q15&gt;=VLOOKUP("Price Variance vs PO",KPI_Thresholds!$A$2:$F$12,3,FALSE),"Green",IF(Q15&gt;=VLOOKUP("Price Variance vs PO",KPI_Thresholds!$A$2:$F$12,4,FALSE),"Amber","Red")),IF(VLOOKUP("Price Variance vs PO",KPI_Thresholds!$A$2:$F$12,2,FALSE)="LOW",IF(Q15&lt;=VLOOKUP("Price Variance vs PO",KPI_Thresholds!$A$2:$F$12,3,FALSE),"Green",IF(Q15&lt;=VLOOKUP("Price Variance vs PO",KPI_Thresholds!$A$2:$F$12,4,FALSE),"Amber","Red")),IF(ABS(Q15)&lt;=VLOOKUP("Price Variance vs PO",KPI_Thresholds!$A$2:$F$12,3,FALSE),"Green",IF(ABS(Q15)&lt;=VLOOKUP("Price Variance vs PO",KPI_Thresholds!$A$2:$F$12,4,FALSE),"Amber","Red")))))</f>
        <v/>
      </c>
      <c r="S15" s="19">
        <f>Monthly_Input!O15</f>
        <v/>
      </c>
      <c r="T15" s="16">
        <f>IF(S15="","",IF(VLOOKUP("NCR Acknowledge Time",KPI_Thresholds!$A$2:$F$12,2,FALSE)="HIGH",IF(S15&gt;=VLOOKUP("NCR Acknowledge Time",KPI_Thresholds!$A$2:$F$12,3,FALSE),"Green",IF(S15&gt;=VLOOKUP("NCR Acknowledge Time",KPI_Thresholds!$A$2:$F$12,4,FALSE),"Amber","Red")),IF(VLOOKUP("NCR Acknowledge Time",KPI_Thresholds!$A$2:$F$12,2,FALSE)="LOW",IF(S15&lt;=VLOOKUP("NCR Acknowledge Time",KPI_Thresholds!$A$2:$F$12,3,FALSE),"Green",IF(S15&lt;=VLOOKUP("NCR Acknowledge Time",KPI_Thresholds!$A$2:$F$12,4,FALSE),"Amber","Red")),IF(ABS(S15)&lt;=VLOOKUP("NCR Acknowledge Time",KPI_Thresholds!$A$2:$F$12,3,FALSE),"Green",IF(ABS(S15)&lt;=VLOOKUP("NCR Acknowledge Time",KPI_Thresholds!$A$2:$F$12,4,FALSE),"Amber","Red")))))</f>
        <v/>
      </c>
      <c r="U15" s="19">
        <f>Monthly_Input!P15</f>
        <v/>
      </c>
      <c r="V15" s="16">
        <f>IF(U15="","",IF(VLOOKUP("CAP/8D Closure Time",KPI_Thresholds!$A$2:$F$12,2,FALSE)="HIGH",IF(U15&gt;=VLOOKUP("CAP/8D Closure Time",KPI_Thresholds!$A$2:$F$12,3,FALSE),"Green",IF(U15&gt;=VLOOKUP("CAP/8D Closure Time",KPI_Thresholds!$A$2:$F$12,4,FALSE),"Amber","Red")),IF(VLOOKUP("CAP/8D Closure Time",KPI_Thresholds!$A$2:$F$12,2,FALSE)="LOW",IF(U15&lt;=VLOOKUP("CAP/8D Closure Time",KPI_Thresholds!$A$2:$F$12,3,FALSE),"Green",IF(U15&lt;=VLOOKUP("CAP/8D Closure Time",KPI_Thresholds!$A$2:$F$12,4,FALSE),"Amber","Red")),IF(ABS(U15)&lt;=VLOOKUP("CAP/8D Closure Time",KPI_Thresholds!$A$2:$F$12,3,FALSE),"Green",IF(ABS(U15)&lt;=VLOOKUP("CAP/8D Closure Time",KPI_Thresholds!$A$2:$F$12,4,FALSE),"Amber","Red")))))</f>
        <v/>
      </c>
      <c r="W15" s="18">
        <f>Monthly_Input!Q15</f>
        <v/>
      </c>
      <c r="X15" s="16">
        <f>IF(W15="","",IF(VLOOKUP("Returns/Warranty Rate",KPI_Thresholds!$A$2:$F$12,2,FALSE)="HIGH",IF(W15&gt;=VLOOKUP("Returns/Warranty Rate",KPI_Thresholds!$A$2:$F$12,3,FALSE),"Green",IF(W15&gt;=VLOOKUP("Returns/Warranty Rate",KPI_Thresholds!$A$2:$F$12,4,FALSE),"Amber","Red")),IF(VLOOKUP("Returns/Warranty Rate",KPI_Thresholds!$A$2:$F$12,2,FALSE)="LOW",IF(W15&lt;=VLOOKUP("Returns/Warranty Rate",KPI_Thresholds!$A$2:$F$12,3,FALSE),"Green",IF(W15&lt;=VLOOKUP("Returns/Warranty Rate",KPI_Thresholds!$A$2:$F$12,4,FALSE),"Amber","Red")),IF(ABS(W15)&lt;=VLOOKUP("Returns/Warranty Rate",KPI_Thresholds!$A$2:$F$12,3,FALSE),"Green",IF(ABS(W15)&lt;=VLOOKUP("Returns/Warranty Rate",KPI_Thresholds!$A$2:$F$12,4,FALSE),"Amber","Red")))))</f>
        <v/>
      </c>
      <c r="Y15" s="20">
        <f>IF(A15="","",SUM(IF(D15="Green",100,IF(D15="Amber",50,IF(D15="Red",0,"")))*VLOOKUP("On-Time Delivery (OTD)",KPI_Thresholds!$A$2:$F$12,6,FALSE),IF(F15="Green",100,IF(F15="Amber",50,IF(F15="Red",0,"")))*VLOOKUP("PPM (defective units)",KPI_Thresholds!$A$2:$F$12,6,FALSE),IF(H15="Green",100,IF(H15="Amber",50,IF(H15="Red",0,"")))*VLOOKUP("AQL Acceptance Rate",KPI_Thresholds!$A$2:$F$12,6,FALSE),IF(J15="Green",100,IF(J15="Amber",50,IF(J15="Red",0,"")))*VLOOKUP("COPQ % of spend",KPI_Thresholds!$A$2:$F$12,6,FALSE),IF(L15="Green",100,IF(L15="Amber",50,IF(L15="Red",0,"")))*VLOOKUP("Compliance Pass Rate",KPI_Thresholds!$A$2:$F$12,6,FALSE),IF(N15="Green",100,IF(N15="Amber",50,IF(N15="Red",0,"")))*VLOOKUP("Documentation Accuracy",KPI_Thresholds!$A$2:$F$12,6,FALSE),IF(P15="Green",100,IF(P15="Amber",50,IF(P15="Red",0,"")))*VLOOKUP("Lead Time Variance %",KPI_Thresholds!$A$2:$F$12,6,FALSE),IF(R15="Green",100,IF(R15="Amber",50,IF(R15="Red",0,"")))*VLOOKUP("Price Variance vs PO",KPI_Thresholds!$A$2:$F$12,6,FALSE),IF(T15="Green",100,IF(T15="Amber",50,IF(T15="Red",0,"")))*VLOOKUP("NCR Acknowledge Time",KPI_Thresholds!$A$2:$F$12,6,FALSE),IF(V15="Green",100,IF(V15="Amber",50,IF(V15="Red",0,"")))*VLOOKUP("CAP/8D Closure Time",KPI_Thresholds!$A$2:$F$12,6,FALSE),IF(X15="Green",100,IF(X15="Amber",50,IF(X15="Red",0,"")))*VLOOKUP("Returns/Warranty Rate",KPI_Thresholds!$A$2:$F$12,6,FALSE))/100)</f>
        <v/>
      </c>
      <c r="Z15" s="16">
        <f>IF(A15="","",IF(OR(D15="Red",L15="Red"),"Conditional",IF(Y15&gt;=90,"Preferred",IF(Y15&gt;=75,"Approved","Conditional"))))</f>
        <v/>
      </c>
    </row>
    <row r="16">
      <c r="A16" s="16">
        <f>Monthly_Input!A16</f>
        <v/>
      </c>
      <c r="B16" s="17">
        <f>Monthly_Input!B16</f>
        <v/>
      </c>
      <c r="C16" s="18">
        <f>Monthly_Input!C16</f>
        <v/>
      </c>
      <c r="D16" s="16">
        <f>IF(C16="","",IF(VLOOKUP("On-Time Delivery (OTD)",KPI_Thresholds!$A$2:$F$12,2,FALSE)="HIGH",IF(C16&gt;=VLOOKUP("On-Time Delivery (OTD)",KPI_Thresholds!$A$2:$F$12,3,FALSE),"Green",IF(C16&gt;=VLOOKUP("On-Time Delivery (OTD)",KPI_Thresholds!$A$2:$F$12,4,FALSE),"Amber","Red")),IF(VLOOKUP("On-Time Delivery (OTD)",KPI_Thresholds!$A$2:$F$12,2,FALSE)="LOW",IF(C16&lt;=VLOOKUP("On-Time Delivery (OTD)",KPI_Thresholds!$A$2:$F$12,3,FALSE),"Green",IF(C16&lt;=VLOOKUP("On-Time Delivery (OTD)",KPI_Thresholds!$A$2:$F$12,4,FALSE),"Amber","Red")),IF(ABS(C16)&lt;=VLOOKUP("On-Time Delivery (OTD)",KPI_Thresholds!$A$2:$F$12,3,FALSE),"Green",IF(ABS(C16)&lt;=VLOOKUP("On-Time Delivery (OTD)",KPI_Thresholds!$A$2:$F$12,4,FALSE),"Amber","Red")))))</f>
        <v/>
      </c>
      <c r="E16" s="19">
        <f>Monthly_Input!D16</f>
        <v/>
      </c>
      <c r="F16" s="16">
        <f>IF(E16="","",IF(VLOOKUP("PPM (defective units)",KPI_Thresholds!$A$2:$F$12,2,FALSE)="HIGH",IF(E16&gt;=VLOOKUP("PPM (defective units)",KPI_Thresholds!$A$2:$F$12,3,FALSE),"Green",IF(E16&gt;=VLOOKUP("PPM (defective units)",KPI_Thresholds!$A$2:$F$12,4,FALSE),"Amber","Red")),IF(VLOOKUP("PPM (defective units)",KPI_Thresholds!$A$2:$F$12,2,FALSE)="LOW",IF(E16&lt;=VLOOKUP("PPM (defective units)",KPI_Thresholds!$A$2:$F$12,3,FALSE),"Green",IF(E16&lt;=VLOOKUP("PPM (defective units)",KPI_Thresholds!$A$2:$F$12,4,FALSE),"Amber","Red")),IF(ABS(E16)&lt;=VLOOKUP("PPM (defective units)",KPI_Thresholds!$A$2:$F$12,3,FALSE),"Green",IF(ABS(E16)&lt;=VLOOKUP("PPM (defective units)",KPI_Thresholds!$A$2:$F$12,4,FALSE),"Amber","Red")))))</f>
        <v/>
      </c>
      <c r="G16" s="18">
        <f>Monthly_Input!E16</f>
        <v/>
      </c>
      <c r="H16" s="16">
        <f>IF(G16="","",IF(VLOOKUP("AQL Acceptance Rate",KPI_Thresholds!$A$2:$F$12,2,FALSE)="HIGH",IF(G16&gt;=VLOOKUP("AQL Acceptance Rate",KPI_Thresholds!$A$2:$F$12,3,FALSE),"Green",IF(G16&gt;=VLOOKUP("AQL Acceptance Rate",KPI_Thresholds!$A$2:$F$12,4,FALSE),"Amber","Red")),IF(VLOOKUP("AQL Acceptance Rate",KPI_Thresholds!$A$2:$F$12,2,FALSE)="LOW",IF(G16&lt;=VLOOKUP("AQL Acceptance Rate",KPI_Thresholds!$A$2:$F$12,3,FALSE),"Green",IF(G16&lt;=VLOOKUP("AQL Acceptance Rate",KPI_Thresholds!$A$2:$F$12,4,FALSE),"Amber","Red")),IF(ABS(G16)&lt;=VLOOKUP("AQL Acceptance Rate",KPI_Thresholds!$A$2:$F$12,3,FALSE),"Green",IF(ABS(G16)&lt;=VLOOKUP("AQL Acceptance Rate",KPI_Thresholds!$A$2:$F$12,4,FALSE),"Amber","Red")))))</f>
        <v/>
      </c>
      <c r="I16" s="18">
        <f>Monthly_Input!F16</f>
        <v/>
      </c>
      <c r="J16" s="16">
        <f>IF(I16="","",IF(VLOOKUP("COPQ % of spend",KPI_Thresholds!$A$2:$F$12,2,FALSE)="HIGH",IF(I16&gt;=VLOOKUP("COPQ % of spend",KPI_Thresholds!$A$2:$F$12,3,FALSE),"Green",IF(I16&gt;=VLOOKUP("COPQ % of spend",KPI_Thresholds!$A$2:$F$12,4,FALSE),"Amber","Red")),IF(VLOOKUP("COPQ % of spend",KPI_Thresholds!$A$2:$F$12,2,FALSE)="LOW",IF(I16&lt;=VLOOKUP("COPQ % of spend",KPI_Thresholds!$A$2:$F$12,3,FALSE),"Green",IF(I16&lt;=VLOOKUP("COPQ % of spend",KPI_Thresholds!$A$2:$F$12,4,FALSE),"Amber","Red")),IF(ABS(I16)&lt;=VLOOKUP("COPQ % of spend",KPI_Thresholds!$A$2:$F$12,3,FALSE),"Green",IF(ABS(I16)&lt;=VLOOKUP("COPQ % of spend",KPI_Thresholds!$A$2:$F$12,4,FALSE),"Amber","Red")))))</f>
        <v/>
      </c>
      <c r="K16" s="18">
        <f>Monthly_Input!G16</f>
        <v/>
      </c>
      <c r="L16" s="16">
        <f>IF(K16="","",IF(VLOOKUP("Compliance Pass Rate",KPI_Thresholds!$A$2:$F$12,2,FALSE)="HIGH",IF(K16&gt;=VLOOKUP("Compliance Pass Rate",KPI_Thresholds!$A$2:$F$12,3,FALSE),"Green",IF(K16&gt;=VLOOKUP("Compliance Pass Rate",KPI_Thresholds!$A$2:$F$12,4,FALSE),"Amber","Red")),IF(VLOOKUP("Compliance Pass Rate",KPI_Thresholds!$A$2:$F$12,2,FALSE)="LOW",IF(K16&lt;=VLOOKUP("Compliance Pass Rate",KPI_Thresholds!$A$2:$F$12,3,FALSE),"Green",IF(K16&lt;=VLOOKUP("Compliance Pass Rate",KPI_Thresholds!$A$2:$F$12,4,FALSE),"Amber","Red")),IF(ABS(K16)&lt;=VLOOKUP("Compliance Pass Rate",KPI_Thresholds!$A$2:$F$12,3,FALSE),"Green",IF(ABS(K16)&lt;=VLOOKUP("Compliance Pass Rate",KPI_Thresholds!$A$2:$F$12,4,FALSE),"Amber","Red")))))</f>
        <v/>
      </c>
      <c r="M16" s="18">
        <f>Monthly_Input!H16</f>
        <v/>
      </c>
      <c r="N16" s="16">
        <f>IF(M16="","",IF(VLOOKUP("Documentation Accuracy",KPI_Thresholds!$A$2:$F$12,2,FALSE)="HIGH",IF(M16&gt;=VLOOKUP("Documentation Accuracy",KPI_Thresholds!$A$2:$F$12,3,FALSE),"Green",IF(M16&gt;=VLOOKUP("Documentation Accuracy",KPI_Thresholds!$A$2:$F$12,4,FALSE),"Amber","Red")),IF(VLOOKUP("Documentation Accuracy",KPI_Thresholds!$A$2:$F$12,2,FALSE)="LOW",IF(M16&lt;=VLOOKUP("Documentation Accuracy",KPI_Thresholds!$A$2:$F$12,3,FALSE),"Green",IF(M16&lt;=VLOOKUP("Documentation Accuracy",KPI_Thresholds!$A$2:$F$12,4,FALSE),"Amber","Red")),IF(ABS(M16)&lt;=VLOOKUP("Documentation Accuracy",KPI_Thresholds!$A$2:$F$12,3,FALSE),"Green",IF(ABS(M16)&lt;=VLOOKUP("Documentation Accuracy",KPI_Thresholds!$A$2:$F$12,4,FALSE),"Amber","Red")))))</f>
        <v/>
      </c>
      <c r="O16" s="18">
        <f>Monthly_Input!K16</f>
        <v/>
      </c>
      <c r="P16" s="16">
        <f>IF(O16="","",IF(VLOOKUP("Lead Time Variance %",KPI_Thresholds!$A$2:$F$12,2,FALSE)="HIGH",IF(O16&gt;=VLOOKUP("Lead Time Variance %",KPI_Thresholds!$A$2:$F$12,3,FALSE),"Green",IF(O16&gt;=VLOOKUP("Lead Time Variance %",KPI_Thresholds!$A$2:$F$12,4,FALSE),"Amber","Red")),IF(VLOOKUP("Lead Time Variance %",KPI_Thresholds!$A$2:$F$12,2,FALSE)="LOW",IF(O16&lt;=VLOOKUP("Lead Time Variance %",KPI_Thresholds!$A$2:$F$12,3,FALSE),"Green",IF(O16&lt;=VLOOKUP("Lead Time Variance %",KPI_Thresholds!$A$2:$F$12,4,FALSE),"Amber","Red")),IF(ABS(O16)&lt;=VLOOKUP("Lead Time Variance %",KPI_Thresholds!$A$2:$F$12,3,FALSE),"Green",IF(ABS(O16)&lt;=VLOOKUP("Lead Time Variance %",KPI_Thresholds!$A$2:$F$12,4,FALSE),"Amber","Red")))))</f>
        <v/>
      </c>
      <c r="Q16" s="18">
        <f>Monthly_Input!N16</f>
        <v/>
      </c>
      <c r="R16" s="16">
        <f>IF(Q16="","",IF(VLOOKUP("Price Variance vs PO",KPI_Thresholds!$A$2:$F$12,2,FALSE)="HIGH",IF(Q16&gt;=VLOOKUP("Price Variance vs PO",KPI_Thresholds!$A$2:$F$12,3,FALSE),"Green",IF(Q16&gt;=VLOOKUP("Price Variance vs PO",KPI_Thresholds!$A$2:$F$12,4,FALSE),"Amber","Red")),IF(VLOOKUP("Price Variance vs PO",KPI_Thresholds!$A$2:$F$12,2,FALSE)="LOW",IF(Q16&lt;=VLOOKUP("Price Variance vs PO",KPI_Thresholds!$A$2:$F$12,3,FALSE),"Green",IF(Q16&lt;=VLOOKUP("Price Variance vs PO",KPI_Thresholds!$A$2:$F$12,4,FALSE),"Amber","Red")),IF(ABS(Q16)&lt;=VLOOKUP("Price Variance vs PO",KPI_Thresholds!$A$2:$F$12,3,FALSE),"Green",IF(ABS(Q16)&lt;=VLOOKUP("Price Variance vs PO",KPI_Thresholds!$A$2:$F$12,4,FALSE),"Amber","Red")))))</f>
        <v/>
      </c>
      <c r="S16" s="19">
        <f>Monthly_Input!O16</f>
        <v/>
      </c>
      <c r="T16" s="16">
        <f>IF(S16="","",IF(VLOOKUP("NCR Acknowledge Time",KPI_Thresholds!$A$2:$F$12,2,FALSE)="HIGH",IF(S16&gt;=VLOOKUP("NCR Acknowledge Time",KPI_Thresholds!$A$2:$F$12,3,FALSE),"Green",IF(S16&gt;=VLOOKUP("NCR Acknowledge Time",KPI_Thresholds!$A$2:$F$12,4,FALSE),"Amber","Red")),IF(VLOOKUP("NCR Acknowledge Time",KPI_Thresholds!$A$2:$F$12,2,FALSE)="LOW",IF(S16&lt;=VLOOKUP("NCR Acknowledge Time",KPI_Thresholds!$A$2:$F$12,3,FALSE),"Green",IF(S16&lt;=VLOOKUP("NCR Acknowledge Time",KPI_Thresholds!$A$2:$F$12,4,FALSE),"Amber","Red")),IF(ABS(S16)&lt;=VLOOKUP("NCR Acknowledge Time",KPI_Thresholds!$A$2:$F$12,3,FALSE),"Green",IF(ABS(S16)&lt;=VLOOKUP("NCR Acknowledge Time",KPI_Thresholds!$A$2:$F$12,4,FALSE),"Amber","Red")))))</f>
        <v/>
      </c>
      <c r="U16" s="19">
        <f>Monthly_Input!P16</f>
        <v/>
      </c>
      <c r="V16" s="16">
        <f>IF(U16="","",IF(VLOOKUP("CAP/8D Closure Time",KPI_Thresholds!$A$2:$F$12,2,FALSE)="HIGH",IF(U16&gt;=VLOOKUP("CAP/8D Closure Time",KPI_Thresholds!$A$2:$F$12,3,FALSE),"Green",IF(U16&gt;=VLOOKUP("CAP/8D Closure Time",KPI_Thresholds!$A$2:$F$12,4,FALSE),"Amber","Red")),IF(VLOOKUP("CAP/8D Closure Time",KPI_Thresholds!$A$2:$F$12,2,FALSE)="LOW",IF(U16&lt;=VLOOKUP("CAP/8D Closure Time",KPI_Thresholds!$A$2:$F$12,3,FALSE),"Green",IF(U16&lt;=VLOOKUP("CAP/8D Closure Time",KPI_Thresholds!$A$2:$F$12,4,FALSE),"Amber","Red")),IF(ABS(U16)&lt;=VLOOKUP("CAP/8D Closure Time",KPI_Thresholds!$A$2:$F$12,3,FALSE),"Green",IF(ABS(U16)&lt;=VLOOKUP("CAP/8D Closure Time",KPI_Thresholds!$A$2:$F$12,4,FALSE),"Amber","Red")))))</f>
        <v/>
      </c>
      <c r="W16" s="18">
        <f>Monthly_Input!Q16</f>
        <v/>
      </c>
      <c r="X16" s="16">
        <f>IF(W16="","",IF(VLOOKUP("Returns/Warranty Rate",KPI_Thresholds!$A$2:$F$12,2,FALSE)="HIGH",IF(W16&gt;=VLOOKUP("Returns/Warranty Rate",KPI_Thresholds!$A$2:$F$12,3,FALSE),"Green",IF(W16&gt;=VLOOKUP("Returns/Warranty Rate",KPI_Thresholds!$A$2:$F$12,4,FALSE),"Amber","Red")),IF(VLOOKUP("Returns/Warranty Rate",KPI_Thresholds!$A$2:$F$12,2,FALSE)="LOW",IF(W16&lt;=VLOOKUP("Returns/Warranty Rate",KPI_Thresholds!$A$2:$F$12,3,FALSE),"Green",IF(W16&lt;=VLOOKUP("Returns/Warranty Rate",KPI_Thresholds!$A$2:$F$12,4,FALSE),"Amber","Red")),IF(ABS(W16)&lt;=VLOOKUP("Returns/Warranty Rate",KPI_Thresholds!$A$2:$F$12,3,FALSE),"Green",IF(ABS(W16)&lt;=VLOOKUP("Returns/Warranty Rate",KPI_Thresholds!$A$2:$F$12,4,FALSE),"Amber","Red")))))</f>
        <v/>
      </c>
      <c r="Y16" s="20">
        <f>IF(A16="","",SUM(IF(D16="Green",100,IF(D16="Amber",50,IF(D16="Red",0,"")))*VLOOKUP("On-Time Delivery (OTD)",KPI_Thresholds!$A$2:$F$12,6,FALSE),IF(F16="Green",100,IF(F16="Amber",50,IF(F16="Red",0,"")))*VLOOKUP("PPM (defective units)",KPI_Thresholds!$A$2:$F$12,6,FALSE),IF(H16="Green",100,IF(H16="Amber",50,IF(H16="Red",0,"")))*VLOOKUP("AQL Acceptance Rate",KPI_Thresholds!$A$2:$F$12,6,FALSE),IF(J16="Green",100,IF(J16="Amber",50,IF(J16="Red",0,"")))*VLOOKUP("COPQ % of spend",KPI_Thresholds!$A$2:$F$12,6,FALSE),IF(L16="Green",100,IF(L16="Amber",50,IF(L16="Red",0,"")))*VLOOKUP("Compliance Pass Rate",KPI_Thresholds!$A$2:$F$12,6,FALSE),IF(N16="Green",100,IF(N16="Amber",50,IF(N16="Red",0,"")))*VLOOKUP("Documentation Accuracy",KPI_Thresholds!$A$2:$F$12,6,FALSE),IF(P16="Green",100,IF(P16="Amber",50,IF(P16="Red",0,"")))*VLOOKUP("Lead Time Variance %",KPI_Thresholds!$A$2:$F$12,6,FALSE),IF(R16="Green",100,IF(R16="Amber",50,IF(R16="Red",0,"")))*VLOOKUP("Price Variance vs PO",KPI_Thresholds!$A$2:$F$12,6,FALSE),IF(T16="Green",100,IF(T16="Amber",50,IF(T16="Red",0,"")))*VLOOKUP("NCR Acknowledge Time",KPI_Thresholds!$A$2:$F$12,6,FALSE),IF(V16="Green",100,IF(V16="Amber",50,IF(V16="Red",0,"")))*VLOOKUP("CAP/8D Closure Time",KPI_Thresholds!$A$2:$F$12,6,FALSE),IF(X16="Green",100,IF(X16="Amber",50,IF(X16="Red",0,"")))*VLOOKUP("Returns/Warranty Rate",KPI_Thresholds!$A$2:$F$12,6,FALSE))/100)</f>
        <v/>
      </c>
      <c r="Z16" s="16">
        <f>IF(A16="","",IF(OR(D16="Red",L16="Red"),"Conditional",IF(Y16&gt;=90,"Preferred",IF(Y16&gt;=75,"Approved","Conditional"))))</f>
        <v/>
      </c>
    </row>
    <row r="17">
      <c r="A17" s="16">
        <f>Monthly_Input!A17</f>
        <v/>
      </c>
      <c r="B17" s="17">
        <f>Monthly_Input!B17</f>
        <v/>
      </c>
      <c r="C17" s="18">
        <f>Monthly_Input!C17</f>
        <v/>
      </c>
      <c r="D17" s="16">
        <f>IF(C17="","",IF(VLOOKUP("On-Time Delivery (OTD)",KPI_Thresholds!$A$2:$F$12,2,FALSE)="HIGH",IF(C17&gt;=VLOOKUP("On-Time Delivery (OTD)",KPI_Thresholds!$A$2:$F$12,3,FALSE),"Green",IF(C17&gt;=VLOOKUP("On-Time Delivery (OTD)",KPI_Thresholds!$A$2:$F$12,4,FALSE),"Amber","Red")),IF(VLOOKUP("On-Time Delivery (OTD)",KPI_Thresholds!$A$2:$F$12,2,FALSE)="LOW",IF(C17&lt;=VLOOKUP("On-Time Delivery (OTD)",KPI_Thresholds!$A$2:$F$12,3,FALSE),"Green",IF(C17&lt;=VLOOKUP("On-Time Delivery (OTD)",KPI_Thresholds!$A$2:$F$12,4,FALSE),"Amber","Red")),IF(ABS(C17)&lt;=VLOOKUP("On-Time Delivery (OTD)",KPI_Thresholds!$A$2:$F$12,3,FALSE),"Green",IF(ABS(C17)&lt;=VLOOKUP("On-Time Delivery (OTD)",KPI_Thresholds!$A$2:$F$12,4,FALSE),"Amber","Red")))))</f>
        <v/>
      </c>
      <c r="E17" s="19">
        <f>Monthly_Input!D17</f>
        <v/>
      </c>
      <c r="F17" s="16">
        <f>IF(E17="","",IF(VLOOKUP("PPM (defective units)",KPI_Thresholds!$A$2:$F$12,2,FALSE)="HIGH",IF(E17&gt;=VLOOKUP("PPM (defective units)",KPI_Thresholds!$A$2:$F$12,3,FALSE),"Green",IF(E17&gt;=VLOOKUP("PPM (defective units)",KPI_Thresholds!$A$2:$F$12,4,FALSE),"Amber","Red")),IF(VLOOKUP("PPM (defective units)",KPI_Thresholds!$A$2:$F$12,2,FALSE)="LOW",IF(E17&lt;=VLOOKUP("PPM (defective units)",KPI_Thresholds!$A$2:$F$12,3,FALSE),"Green",IF(E17&lt;=VLOOKUP("PPM (defective units)",KPI_Thresholds!$A$2:$F$12,4,FALSE),"Amber","Red")),IF(ABS(E17)&lt;=VLOOKUP("PPM (defective units)",KPI_Thresholds!$A$2:$F$12,3,FALSE),"Green",IF(ABS(E17)&lt;=VLOOKUP("PPM (defective units)",KPI_Thresholds!$A$2:$F$12,4,FALSE),"Amber","Red")))))</f>
        <v/>
      </c>
      <c r="G17" s="18">
        <f>Monthly_Input!E17</f>
        <v/>
      </c>
      <c r="H17" s="16">
        <f>IF(G17="","",IF(VLOOKUP("AQL Acceptance Rate",KPI_Thresholds!$A$2:$F$12,2,FALSE)="HIGH",IF(G17&gt;=VLOOKUP("AQL Acceptance Rate",KPI_Thresholds!$A$2:$F$12,3,FALSE),"Green",IF(G17&gt;=VLOOKUP("AQL Acceptance Rate",KPI_Thresholds!$A$2:$F$12,4,FALSE),"Amber","Red")),IF(VLOOKUP("AQL Acceptance Rate",KPI_Thresholds!$A$2:$F$12,2,FALSE)="LOW",IF(G17&lt;=VLOOKUP("AQL Acceptance Rate",KPI_Thresholds!$A$2:$F$12,3,FALSE),"Green",IF(G17&lt;=VLOOKUP("AQL Acceptance Rate",KPI_Thresholds!$A$2:$F$12,4,FALSE),"Amber","Red")),IF(ABS(G17)&lt;=VLOOKUP("AQL Acceptance Rate",KPI_Thresholds!$A$2:$F$12,3,FALSE),"Green",IF(ABS(G17)&lt;=VLOOKUP("AQL Acceptance Rate",KPI_Thresholds!$A$2:$F$12,4,FALSE),"Amber","Red")))))</f>
        <v/>
      </c>
      <c r="I17" s="18">
        <f>Monthly_Input!F17</f>
        <v/>
      </c>
      <c r="J17" s="16">
        <f>IF(I17="","",IF(VLOOKUP("COPQ % of spend",KPI_Thresholds!$A$2:$F$12,2,FALSE)="HIGH",IF(I17&gt;=VLOOKUP("COPQ % of spend",KPI_Thresholds!$A$2:$F$12,3,FALSE),"Green",IF(I17&gt;=VLOOKUP("COPQ % of spend",KPI_Thresholds!$A$2:$F$12,4,FALSE),"Amber","Red")),IF(VLOOKUP("COPQ % of spend",KPI_Thresholds!$A$2:$F$12,2,FALSE)="LOW",IF(I17&lt;=VLOOKUP("COPQ % of spend",KPI_Thresholds!$A$2:$F$12,3,FALSE),"Green",IF(I17&lt;=VLOOKUP("COPQ % of spend",KPI_Thresholds!$A$2:$F$12,4,FALSE),"Amber","Red")),IF(ABS(I17)&lt;=VLOOKUP("COPQ % of spend",KPI_Thresholds!$A$2:$F$12,3,FALSE),"Green",IF(ABS(I17)&lt;=VLOOKUP("COPQ % of spend",KPI_Thresholds!$A$2:$F$12,4,FALSE),"Amber","Red")))))</f>
        <v/>
      </c>
      <c r="K17" s="18">
        <f>Monthly_Input!G17</f>
        <v/>
      </c>
      <c r="L17" s="16">
        <f>IF(K17="","",IF(VLOOKUP("Compliance Pass Rate",KPI_Thresholds!$A$2:$F$12,2,FALSE)="HIGH",IF(K17&gt;=VLOOKUP("Compliance Pass Rate",KPI_Thresholds!$A$2:$F$12,3,FALSE),"Green",IF(K17&gt;=VLOOKUP("Compliance Pass Rate",KPI_Thresholds!$A$2:$F$12,4,FALSE),"Amber","Red")),IF(VLOOKUP("Compliance Pass Rate",KPI_Thresholds!$A$2:$F$12,2,FALSE)="LOW",IF(K17&lt;=VLOOKUP("Compliance Pass Rate",KPI_Thresholds!$A$2:$F$12,3,FALSE),"Green",IF(K17&lt;=VLOOKUP("Compliance Pass Rate",KPI_Thresholds!$A$2:$F$12,4,FALSE),"Amber","Red")),IF(ABS(K17)&lt;=VLOOKUP("Compliance Pass Rate",KPI_Thresholds!$A$2:$F$12,3,FALSE),"Green",IF(ABS(K17)&lt;=VLOOKUP("Compliance Pass Rate",KPI_Thresholds!$A$2:$F$12,4,FALSE),"Amber","Red")))))</f>
        <v/>
      </c>
      <c r="M17" s="18">
        <f>Monthly_Input!H17</f>
        <v/>
      </c>
      <c r="N17" s="16">
        <f>IF(M17="","",IF(VLOOKUP("Documentation Accuracy",KPI_Thresholds!$A$2:$F$12,2,FALSE)="HIGH",IF(M17&gt;=VLOOKUP("Documentation Accuracy",KPI_Thresholds!$A$2:$F$12,3,FALSE),"Green",IF(M17&gt;=VLOOKUP("Documentation Accuracy",KPI_Thresholds!$A$2:$F$12,4,FALSE),"Amber","Red")),IF(VLOOKUP("Documentation Accuracy",KPI_Thresholds!$A$2:$F$12,2,FALSE)="LOW",IF(M17&lt;=VLOOKUP("Documentation Accuracy",KPI_Thresholds!$A$2:$F$12,3,FALSE),"Green",IF(M17&lt;=VLOOKUP("Documentation Accuracy",KPI_Thresholds!$A$2:$F$12,4,FALSE),"Amber","Red")),IF(ABS(M17)&lt;=VLOOKUP("Documentation Accuracy",KPI_Thresholds!$A$2:$F$12,3,FALSE),"Green",IF(ABS(M17)&lt;=VLOOKUP("Documentation Accuracy",KPI_Thresholds!$A$2:$F$12,4,FALSE),"Amber","Red")))))</f>
        <v/>
      </c>
      <c r="O17" s="18">
        <f>Monthly_Input!K17</f>
        <v/>
      </c>
      <c r="P17" s="16">
        <f>IF(O17="","",IF(VLOOKUP("Lead Time Variance %",KPI_Thresholds!$A$2:$F$12,2,FALSE)="HIGH",IF(O17&gt;=VLOOKUP("Lead Time Variance %",KPI_Thresholds!$A$2:$F$12,3,FALSE),"Green",IF(O17&gt;=VLOOKUP("Lead Time Variance %",KPI_Thresholds!$A$2:$F$12,4,FALSE),"Amber","Red")),IF(VLOOKUP("Lead Time Variance %",KPI_Thresholds!$A$2:$F$12,2,FALSE)="LOW",IF(O17&lt;=VLOOKUP("Lead Time Variance %",KPI_Thresholds!$A$2:$F$12,3,FALSE),"Green",IF(O17&lt;=VLOOKUP("Lead Time Variance %",KPI_Thresholds!$A$2:$F$12,4,FALSE),"Amber","Red")),IF(ABS(O17)&lt;=VLOOKUP("Lead Time Variance %",KPI_Thresholds!$A$2:$F$12,3,FALSE),"Green",IF(ABS(O17)&lt;=VLOOKUP("Lead Time Variance %",KPI_Thresholds!$A$2:$F$12,4,FALSE),"Amber","Red")))))</f>
        <v/>
      </c>
      <c r="Q17" s="18">
        <f>Monthly_Input!N17</f>
        <v/>
      </c>
      <c r="R17" s="16">
        <f>IF(Q17="","",IF(VLOOKUP("Price Variance vs PO",KPI_Thresholds!$A$2:$F$12,2,FALSE)="HIGH",IF(Q17&gt;=VLOOKUP("Price Variance vs PO",KPI_Thresholds!$A$2:$F$12,3,FALSE),"Green",IF(Q17&gt;=VLOOKUP("Price Variance vs PO",KPI_Thresholds!$A$2:$F$12,4,FALSE),"Amber","Red")),IF(VLOOKUP("Price Variance vs PO",KPI_Thresholds!$A$2:$F$12,2,FALSE)="LOW",IF(Q17&lt;=VLOOKUP("Price Variance vs PO",KPI_Thresholds!$A$2:$F$12,3,FALSE),"Green",IF(Q17&lt;=VLOOKUP("Price Variance vs PO",KPI_Thresholds!$A$2:$F$12,4,FALSE),"Amber","Red")),IF(ABS(Q17)&lt;=VLOOKUP("Price Variance vs PO",KPI_Thresholds!$A$2:$F$12,3,FALSE),"Green",IF(ABS(Q17)&lt;=VLOOKUP("Price Variance vs PO",KPI_Thresholds!$A$2:$F$12,4,FALSE),"Amber","Red")))))</f>
        <v/>
      </c>
      <c r="S17" s="19">
        <f>Monthly_Input!O17</f>
        <v/>
      </c>
      <c r="T17" s="16">
        <f>IF(S17="","",IF(VLOOKUP("NCR Acknowledge Time",KPI_Thresholds!$A$2:$F$12,2,FALSE)="HIGH",IF(S17&gt;=VLOOKUP("NCR Acknowledge Time",KPI_Thresholds!$A$2:$F$12,3,FALSE),"Green",IF(S17&gt;=VLOOKUP("NCR Acknowledge Time",KPI_Thresholds!$A$2:$F$12,4,FALSE),"Amber","Red")),IF(VLOOKUP("NCR Acknowledge Time",KPI_Thresholds!$A$2:$F$12,2,FALSE)="LOW",IF(S17&lt;=VLOOKUP("NCR Acknowledge Time",KPI_Thresholds!$A$2:$F$12,3,FALSE),"Green",IF(S17&lt;=VLOOKUP("NCR Acknowledge Time",KPI_Thresholds!$A$2:$F$12,4,FALSE),"Amber","Red")),IF(ABS(S17)&lt;=VLOOKUP("NCR Acknowledge Time",KPI_Thresholds!$A$2:$F$12,3,FALSE),"Green",IF(ABS(S17)&lt;=VLOOKUP("NCR Acknowledge Time",KPI_Thresholds!$A$2:$F$12,4,FALSE),"Amber","Red")))))</f>
        <v/>
      </c>
      <c r="U17" s="19">
        <f>Monthly_Input!P17</f>
        <v/>
      </c>
      <c r="V17" s="16">
        <f>IF(U17="","",IF(VLOOKUP("CAP/8D Closure Time",KPI_Thresholds!$A$2:$F$12,2,FALSE)="HIGH",IF(U17&gt;=VLOOKUP("CAP/8D Closure Time",KPI_Thresholds!$A$2:$F$12,3,FALSE),"Green",IF(U17&gt;=VLOOKUP("CAP/8D Closure Time",KPI_Thresholds!$A$2:$F$12,4,FALSE),"Amber","Red")),IF(VLOOKUP("CAP/8D Closure Time",KPI_Thresholds!$A$2:$F$12,2,FALSE)="LOW",IF(U17&lt;=VLOOKUP("CAP/8D Closure Time",KPI_Thresholds!$A$2:$F$12,3,FALSE),"Green",IF(U17&lt;=VLOOKUP("CAP/8D Closure Time",KPI_Thresholds!$A$2:$F$12,4,FALSE),"Amber","Red")),IF(ABS(U17)&lt;=VLOOKUP("CAP/8D Closure Time",KPI_Thresholds!$A$2:$F$12,3,FALSE),"Green",IF(ABS(U17)&lt;=VLOOKUP("CAP/8D Closure Time",KPI_Thresholds!$A$2:$F$12,4,FALSE),"Amber","Red")))))</f>
        <v/>
      </c>
      <c r="W17" s="18">
        <f>Monthly_Input!Q17</f>
        <v/>
      </c>
      <c r="X17" s="16">
        <f>IF(W17="","",IF(VLOOKUP("Returns/Warranty Rate",KPI_Thresholds!$A$2:$F$12,2,FALSE)="HIGH",IF(W17&gt;=VLOOKUP("Returns/Warranty Rate",KPI_Thresholds!$A$2:$F$12,3,FALSE),"Green",IF(W17&gt;=VLOOKUP("Returns/Warranty Rate",KPI_Thresholds!$A$2:$F$12,4,FALSE),"Amber","Red")),IF(VLOOKUP("Returns/Warranty Rate",KPI_Thresholds!$A$2:$F$12,2,FALSE)="LOW",IF(W17&lt;=VLOOKUP("Returns/Warranty Rate",KPI_Thresholds!$A$2:$F$12,3,FALSE),"Green",IF(W17&lt;=VLOOKUP("Returns/Warranty Rate",KPI_Thresholds!$A$2:$F$12,4,FALSE),"Amber","Red")),IF(ABS(W17)&lt;=VLOOKUP("Returns/Warranty Rate",KPI_Thresholds!$A$2:$F$12,3,FALSE),"Green",IF(ABS(W17)&lt;=VLOOKUP("Returns/Warranty Rate",KPI_Thresholds!$A$2:$F$12,4,FALSE),"Amber","Red")))))</f>
        <v/>
      </c>
      <c r="Y17" s="20">
        <f>IF(A17="","",SUM(IF(D17="Green",100,IF(D17="Amber",50,IF(D17="Red",0,"")))*VLOOKUP("On-Time Delivery (OTD)",KPI_Thresholds!$A$2:$F$12,6,FALSE),IF(F17="Green",100,IF(F17="Amber",50,IF(F17="Red",0,"")))*VLOOKUP("PPM (defective units)",KPI_Thresholds!$A$2:$F$12,6,FALSE),IF(H17="Green",100,IF(H17="Amber",50,IF(H17="Red",0,"")))*VLOOKUP("AQL Acceptance Rate",KPI_Thresholds!$A$2:$F$12,6,FALSE),IF(J17="Green",100,IF(J17="Amber",50,IF(J17="Red",0,"")))*VLOOKUP("COPQ % of spend",KPI_Thresholds!$A$2:$F$12,6,FALSE),IF(L17="Green",100,IF(L17="Amber",50,IF(L17="Red",0,"")))*VLOOKUP("Compliance Pass Rate",KPI_Thresholds!$A$2:$F$12,6,FALSE),IF(N17="Green",100,IF(N17="Amber",50,IF(N17="Red",0,"")))*VLOOKUP("Documentation Accuracy",KPI_Thresholds!$A$2:$F$12,6,FALSE),IF(P17="Green",100,IF(P17="Amber",50,IF(P17="Red",0,"")))*VLOOKUP("Lead Time Variance %",KPI_Thresholds!$A$2:$F$12,6,FALSE),IF(R17="Green",100,IF(R17="Amber",50,IF(R17="Red",0,"")))*VLOOKUP("Price Variance vs PO",KPI_Thresholds!$A$2:$F$12,6,FALSE),IF(T17="Green",100,IF(T17="Amber",50,IF(T17="Red",0,"")))*VLOOKUP("NCR Acknowledge Time",KPI_Thresholds!$A$2:$F$12,6,FALSE),IF(V17="Green",100,IF(V17="Amber",50,IF(V17="Red",0,"")))*VLOOKUP("CAP/8D Closure Time",KPI_Thresholds!$A$2:$F$12,6,FALSE),IF(X17="Green",100,IF(X17="Amber",50,IF(X17="Red",0,"")))*VLOOKUP("Returns/Warranty Rate",KPI_Thresholds!$A$2:$F$12,6,FALSE))/100)</f>
        <v/>
      </c>
      <c r="Z17" s="16">
        <f>IF(A17="","",IF(OR(D17="Red",L17="Red"),"Conditional",IF(Y17&gt;=90,"Preferred",IF(Y17&gt;=75,"Approved","Conditional"))))</f>
        <v/>
      </c>
    </row>
    <row r="18">
      <c r="A18" s="16">
        <f>Monthly_Input!A18</f>
        <v/>
      </c>
      <c r="B18" s="17">
        <f>Monthly_Input!B18</f>
        <v/>
      </c>
      <c r="C18" s="18">
        <f>Monthly_Input!C18</f>
        <v/>
      </c>
      <c r="D18" s="16">
        <f>IF(C18="","",IF(VLOOKUP("On-Time Delivery (OTD)",KPI_Thresholds!$A$2:$F$12,2,FALSE)="HIGH",IF(C18&gt;=VLOOKUP("On-Time Delivery (OTD)",KPI_Thresholds!$A$2:$F$12,3,FALSE),"Green",IF(C18&gt;=VLOOKUP("On-Time Delivery (OTD)",KPI_Thresholds!$A$2:$F$12,4,FALSE),"Amber","Red")),IF(VLOOKUP("On-Time Delivery (OTD)",KPI_Thresholds!$A$2:$F$12,2,FALSE)="LOW",IF(C18&lt;=VLOOKUP("On-Time Delivery (OTD)",KPI_Thresholds!$A$2:$F$12,3,FALSE),"Green",IF(C18&lt;=VLOOKUP("On-Time Delivery (OTD)",KPI_Thresholds!$A$2:$F$12,4,FALSE),"Amber","Red")),IF(ABS(C18)&lt;=VLOOKUP("On-Time Delivery (OTD)",KPI_Thresholds!$A$2:$F$12,3,FALSE),"Green",IF(ABS(C18)&lt;=VLOOKUP("On-Time Delivery (OTD)",KPI_Thresholds!$A$2:$F$12,4,FALSE),"Amber","Red")))))</f>
        <v/>
      </c>
      <c r="E18" s="19">
        <f>Monthly_Input!D18</f>
        <v/>
      </c>
      <c r="F18" s="16">
        <f>IF(E18="","",IF(VLOOKUP("PPM (defective units)",KPI_Thresholds!$A$2:$F$12,2,FALSE)="HIGH",IF(E18&gt;=VLOOKUP("PPM (defective units)",KPI_Thresholds!$A$2:$F$12,3,FALSE),"Green",IF(E18&gt;=VLOOKUP("PPM (defective units)",KPI_Thresholds!$A$2:$F$12,4,FALSE),"Amber","Red")),IF(VLOOKUP("PPM (defective units)",KPI_Thresholds!$A$2:$F$12,2,FALSE)="LOW",IF(E18&lt;=VLOOKUP("PPM (defective units)",KPI_Thresholds!$A$2:$F$12,3,FALSE),"Green",IF(E18&lt;=VLOOKUP("PPM (defective units)",KPI_Thresholds!$A$2:$F$12,4,FALSE),"Amber","Red")),IF(ABS(E18)&lt;=VLOOKUP("PPM (defective units)",KPI_Thresholds!$A$2:$F$12,3,FALSE),"Green",IF(ABS(E18)&lt;=VLOOKUP("PPM (defective units)",KPI_Thresholds!$A$2:$F$12,4,FALSE),"Amber","Red")))))</f>
        <v/>
      </c>
      <c r="G18" s="18">
        <f>Monthly_Input!E18</f>
        <v/>
      </c>
      <c r="H18" s="16">
        <f>IF(G18="","",IF(VLOOKUP("AQL Acceptance Rate",KPI_Thresholds!$A$2:$F$12,2,FALSE)="HIGH",IF(G18&gt;=VLOOKUP("AQL Acceptance Rate",KPI_Thresholds!$A$2:$F$12,3,FALSE),"Green",IF(G18&gt;=VLOOKUP("AQL Acceptance Rate",KPI_Thresholds!$A$2:$F$12,4,FALSE),"Amber","Red")),IF(VLOOKUP("AQL Acceptance Rate",KPI_Thresholds!$A$2:$F$12,2,FALSE)="LOW",IF(G18&lt;=VLOOKUP("AQL Acceptance Rate",KPI_Thresholds!$A$2:$F$12,3,FALSE),"Green",IF(G18&lt;=VLOOKUP("AQL Acceptance Rate",KPI_Thresholds!$A$2:$F$12,4,FALSE),"Amber","Red")),IF(ABS(G18)&lt;=VLOOKUP("AQL Acceptance Rate",KPI_Thresholds!$A$2:$F$12,3,FALSE),"Green",IF(ABS(G18)&lt;=VLOOKUP("AQL Acceptance Rate",KPI_Thresholds!$A$2:$F$12,4,FALSE),"Amber","Red")))))</f>
        <v/>
      </c>
      <c r="I18" s="18">
        <f>Monthly_Input!F18</f>
        <v/>
      </c>
      <c r="J18" s="16">
        <f>IF(I18="","",IF(VLOOKUP("COPQ % of spend",KPI_Thresholds!$A$2:$F$12,2,FALSE)="HIGH",IF(I18&gt;=VLOOKUP("COPQ % of spend",KPI_Thresholds!$A$2:$F$12,3,FALSE),"Green",IF(I18&gt;=VLOOKUP("COPQ % of spend",KPI_Thresholds!$A$2:$F$12,4,FALSE),"Amber","Red")),IF(VLOOKUP("COPQ % of spend",KPI_Thresholds!$A$2:$F$12,2,FALSE)="LOW",IF(I18&lt;=VLOOKUP("COPQ % of spend",KPI_Thresholds!$A$2:$F$12,3,FALSE),"Green",IF(I18&lt;=VLOOKUP("COPQ % of spend",KPI_Thresholds!$A$2:$F$12,4,FALSE),"Amber","Red")),IF(ABS(I18)&lt;=VLOOKUP("COPQ % of spend",KPI_Thresholds!$A$2:$F$12,3,FALSE),"Green",IF(ABS(I18)&lt;=VLOOKUP("COPQ % of spend",KPI_Thresholds!$A$2:$F$12,4,FALSE),"Amber","Red")))))</f>
        <v/>
      </c>
      <c r="K18" s="18">
        <f>Monthly_Input!G18</f>
        <v/>
      </c>
      <c r="L18" s="16">
        <f>IF(K18="","",IF(VLOOKUP("Compliance Pass Rate",KPI_Thresholds!$A$2:$F$12,2,FALSE)="HIGH",IF(K18&gt;=VLOOKUP("Compliance Pass Rate",KPI_Thresholds!$A$2:$F$12,3,FALSE),"Green",IF(K18&gt;=VLOOKUP("Compliance Pass Rate",KPI_Thresholds!$A$2:$F$12,4,FALSE),"Amber","Red")),IF(VLOOKUP("Compliance Pass Rate",KPI_Thresholds!$A$2:$F$12,2,FALSE)="LOW",IF(K18&lt;=VLOOKUP("Compliance Pass Rate",KPI_Thresholds!$A$2:$F$12,3,FALSE),"Green",IF(K18&lt;=VLOOKUP("Compliance Pass Rate",KPI_Thresholds!$A$2:$F$12,4,FALSE),"Amber","Red")),IF(ABS(K18)&lt;=VLOOKUP("Compliance Pass Rate",KPI_Thresholds!$A$2:$F$12,3,FALSE),"Green",IF(ABS(K18)&lt;=VLOOKUP("Compliance Pass Rate",KPI_Thresholds!$A$2:$F$12,4,FALSE),"Amber","Red")))))</f>
        <v/>
      </c>
      <c r="M18" s="18">
        <f>Monthly_Input!H18</f>
        <v/>
      </c>
      <c r="N18" s="16">
        <f>IF(M18="","",IF(VLOOKUP("Documentation Accuracy",KPI_Thresholds!$A$2:$F$12,2,FALSE)="HIGH",IF(M18&gt;=VLOOKUP("Documentation Accuracy",KPI_Thresholds!$A$2:$F$12,3,FALSE),"Green",IF(M18&gt;=VLOOKUP("Documentation Accuracy",KPI_Thresholds!$A$2:$F$12,4,FALSE),"Amber","Red")),IF(VLOOKUP("Documentation Accuracy",KPI_Thresholds!$A$2:$F$12,2,FALSE)="LOW",IF(M18&lt;=VLOOKUP("Documentation Accuracy",KPI_Thresholds!$A$2:$F$12,3,FALSE),"Green",IF(M18&lt;=VLOOKUP("Documentation Accuracy",KPI_Thresholds!$A$2:$F$12,4,FALSE),"Amber","Red")),IF(ABS(M18)&lt;=VLOOKUP("Documentation Accuracy",KPI_Thresholds!$A$2:$F$12,3,FALSE),"Green",IF(ABS(M18)&lt;=VLOOKUP("Documentation Accuracy",KPI_Thresholds!$A$2:$F$12,4,FALSE),"Amber","Red")))))</f>
        <v/>
      </c>
      <c r="O18" s="18">
        <f>Monthly_Input!K18</f>
        <v/>
      </c>
      <c r="P18" s="16">
        <f>IF(O18="","",IF(VLOOKUP("Lead Time Variance %",KPI_Thresholds!$A$2:$F$12,2,FALSE)="HIGH",IF(O18&gt;=VLOOKUP("Lead Time Variance %",KPI_Thresholds!$A$2:$F$12,3,FALSE),"Green",IF(O18&gt;=VLOOKUP("Lead Time Variance %",KPI_Thresholds!$A$2:$F$12,4,FALSE),"Amber","Red")),IF(VLOOKUP("Lead Time Variance %",KPI_Thresholds!$A$2:$F$12,2,FALSE)="LOW",IF(O18&lt;=VLOOKUP("Lead Time Variance %",KPI_Thresholds!$A$2:$F$12,3,FALSE),"Green",IF(O18&lt;=VLOOKUP("Lead Time Variance %",KPI_Thresholds!$A$2:$F$12,4,FALSE),"Amber","Red")),IF(ABS(O18)&lt;=VLOOKUP("Lead Time Variance %",KPI_Thresholds!$A$2:$F$12,3,FALSE),"Green",IF(ABS(O18)&lt;=VLOOKUP("Lead Time Variance %",KPI_Thresholds!$A$2:$F$12,4,FALSE),"Amber","Red")))))</f>
        <v/>
      </c>
      <c r="Q18" s="18">
        <f>Monthly_Input!N18</f>
        <v/>
      </c>
      <c r="R18" s="16">
        <f>IF(Q18="","",IF(VLOOKUP("Price Variance vs PO",KPI_Thresholds!$A$2:$F$12,2,FALSE)="HIGH",IF(Q18&gt;=VLOOKUP("Price Variance vs PO",KPI_Thresholds!$A$2:$F$12,3,FALSE),"Green",IF(Q18&gt;=VLOOKUP("Price Variance vs PO",KPI_Thresholds!$A$2:$F$12,4,FALSE),"Amber","Red")),IF(VLOOKUP("Price Variance vs PO",KPI_Thresholds!$A$2:$F$12,2,FALSE)="LOW",IF(Q18&lt;=VLOOKUP("Price Variance vs PO",KPI_Thresholds!$A$2:$F$12,3,FALSE),"Green",IF(Q18&lt;=VLOOKUP("Price Variance vs PO",KPI_Thresholds!$A$2:$F$12,4,FALSE),"Amber","Red")),IF(ABS(Q18)&lt;=VLOOKUP("Price Variance vs PO",KPI_Thresholds!$A$2:$F$12,3,FALSE),"Green",IF(ABS(Q18)&lt;=VLOOKUP("Price Variance vs PO",KPI_Thresholds!$A$2:$F$12,4,FALSE),"Amber","Red")))))</f>
        <v/>
      </c>
      <c r="S18" s="19">
        <f>Monthly_Input!O18</f>
        <v/>
      </c>
      <c r="T18" s="16">
        <f>IF(S18="","",IF(VLOOKUP("NCR Acknowledge Time",KPI_Thresholds!$A$2:$F$12,2,FALSE)="HIGH",IF(S18&gt;=VLOOKUP("NCR Acknowledge Time",KPI_Thresholds!$A$2:$F$12,3,FALSE),"Green",IF(S18&gt;=VLOOKUP("NCR Acknowledge Time",KPI_Thresholds!$A$2:$F$12,4,FALSE),"Amber","Red")),IF(VLOOKUP("NCR Acknowledge Time",KPI_Thresholds!$A$2:$F$12,2,FALSE)="LOW",IF(S18&lt;=VLOOKUP("NCR Acknowledge Time",KPI_Thresholds!$A$2:$F$12,3,FALSE),"Green",IF(S18&lt;=VLOOKUP("NCR Acknowledge Time",KPI_Thresholds!$A$2:$F$12,4,FALSE),"Amber","Red")),IF(ABS(S18)&lt;=VLOOKUP("NCR Acknowledge Time",KPI_Thresholds!$A$2:$F$12,3,FALSE),"Green",IF(ABS(S18)&lt;=VLOOKUP("NCR Acknowledge Time",KPI_Thresholds!$A$2:$F$12,4,FALSE),"Amber","Red")))))</f>
        <v/>
      </c>
      <c r="U18" s="19">
        <f>Monthly_Input!P18</f>
        <v/>
      </c>
      <c r="V18" s="16">
        <f>IF(U18="","",IF(VLOOKUP("CAP/8D Closure Time",KPI_Thresholds!$A$2:$F$12,2,FALSE)="HIGH",IF(U18&gt;=VLOOKUP("CAP/8D Closure Time",KPI_Thresholds!$A$2:$F$12,3,FALSE),"Green",IF(U18&gt;=VLOOKUP("CAP/8D Closure Time",KPI_Thresholds!$A$2:$F$12,4,FALSE),"Amber","Red")),IF(VLOOKUP("CAP/8D Closure Time",KPI_Thresholds!$A$2:$F$12,2,FALSE)="LOW",IF(U18&lt;=VLOOKUP("CAP/8D Closure Time",KPI_Thresholds!$A$2:$F$12,3,FALSE),"Green",IF(U18&lt;=VLOOKUP("CAP/8D Closure Time",KPI_Thresholds!$A$2:$F$12,4,FALSE),"Amber","Red")),IF(ABS(U18)&lt;=VLOOKUP("CAP/8D Closure Time",KPI_Thresholds!$A$2:$F$12,3,FALSE),"Green",IF(ABS(U18)&lt;=VLOOKUP("CAP/8D Closure Time",KPI_Thresholds!$A$2:$F$12,4,FALSE),"Amber","Red")))))</f>
        <v/>
      </c>
      <c r="W18" s="18">
        <f>Monthly_Input!Q18</f>
        <v/>
      </c>
      <c r="X18" s="16">
        <f>IF(W18="","",IF(VLOOKUP("Returns/Warranty Rate",KPI_Thresholds!$A$2:$F$12,2,FALSE)="HIGH",IF(W18&gt;=VLOOKUP("Returns/Warranty Rate",KPI_Thresholds!$A$2:$F$12,3,FALSE),"Green",IF(W18&gt;=VLOOKUP("Returns/Warranty Rate",KPI_Thresholds!$A$2:$F$12,4,FALSE),"Amber","Red")),IF(VLOOKUP("Returns/Warranty Rate",KPI_Thresholds!$A$2:$F$12,2,FALSE)="LOW",IF(W18&lt;=VLOOKUP("Returns/Warranty Rate",KPI_Thresholds!$A$2:$F$12,3,FALSE),"Green",IF(W18&lt;=VLOOKUP("Returns/Warranty Rate",KPI_Thresholds!$A$2:$F$12,4,FALSE),"Amber","Red")),IF(ABS(W18)&lt;=VLOOKUP("Returns/Warranty Rate",KPI_Thresholds!$A$2:$F$12,3,FALSE),"Green",IF(ABS(W18)&lt;=VLOOKUP("Returns/Warranty Rate",KPI_Thresholds!$A$2:$F$12,4,FALSE),"Amber","Red")))))</f>
        <v/>
      </c>
      <c r="Y18" s="20">
        <f>IF(A18="","",SUM(IF(D18="Green",100,IF(D18="Amber",50,IF(D18="Red",0,"")))*VLOOKUP("On-Time Delivery (OTD)",KPI_Thresholds!$A$2:$F$12,6,FALSE),IF(F18="Green",100,IF(F18="Amber",50,IF(F18="Red",0,"")))*VLOOKUP("PPM (defective units)",KPI_Thresholds!$A$2:$F$12,6,FALSE),IF(H18="Green",100,IF(H18="Amber",50,IF(H18="Red",0,"")))*VLOOKUP("AQL Acceptance Rate",KPI_Thresholds!$A$2:$F$12,6,FALSE),IF(J18="Green",100,IF(J18="Amber",50,IF(J18="Red",0,"")))*VLOOKUP("COPQ % of spend",KPI_Thresholds!$A$2:$F$12,6,FALSE),IF(L18="Green",100,IF(L18="Amber",50,IF(L18="Red",0,"")))*VLOOKUP("Compliance Pass Rate",KPI_Thresholds!$A$2:$F$12,6,FALSE),IF(N18="Green",100,IF(N18="Amber",50,IF(N18="Red",0,"")))*VLOOKUP("Documentation Accuracy",KPI_Thresholds!$A$2:$F$12,6,FALSE),IF(P18="Green",100,IF(P18="Amber",50,IF(P18="Red",0,"")))*VLOOKUP("Lead Time Variance %",KPI_Thresholds!$A$2:$F$12,6,FALSE),IF(R18="Green",100,IF(R18="Amber",50,IF(R18="Red",0,"")))*VLOOKUP("Price Variance vs PO",KPI_Thresholds!$A$2:$F$12,6,FALSE),IF(T18="Green",100,IF(T18="Amber",50,IF(T18="Red",0,"")))*VLOOKUP("NCR Acknowledge Time",KPI_Thresholds!$A$2:$F$12,6,FALSE),IF(V18="Green",100,IF(V18="Amber",50,IF(V18="Red",0,"")))*VLOOKUP("CAP/8D Closure Time",KPI_Thresholds!$A$2:$F$12,6,FALSE),IF(X18="Green",100,IF(X18="Amber",50,IF(X18="Red",0,"")))*VLOOKUP("Returns/Warranty Rate",KPI_Thresholds!$A$2:$F$12,6,FALSE))/100)</f>
        <v/>
      </c>
      <c r="Z18" s="16">
        <f>IF(A18="","",IF(OR(D18="Red",L18="Red"),"Conditional",IF(Y18&gt;=90,"Preferred",IF(Y18&gt;=75,"Approved","Conditional"))))</f>
        <v/>
      </c>
    </row>
    <row r="19">
      <c r="A19" s="16">
        <f>Monthly_Input!A19</f>
        <v/>
      </c>
      <c r="B19" s="17">
        <f>Monthly_Input!B19</f>
        <v/>
      </c>
      <c r="C19" s="18">
        <f>Monthly_Input!C19</f>
        <v/>
      </c>
      <c r="D19" s="16">
        <f>IF(C19="","",IF(VLOOKUP("On-Time Delivery (OTD)",KPI_Thresholds!$A$2:$F$12,2,FALSE)="HIGH",IF(C19&gt;=VLOOKUP("On-Time Delivery (OTD)",KPI_Thresholds!$A$2:$F$12,3,FALSE),"Green",IF(C19&gt;=VLOOKUP("On-Time Delivery (OTD)",KPI_Thresholds!$A$2:$F$12,4,FALSE),"Amber","Red")),IF(VLOOKUP("On-Time Delivery (OTD)",KPI_Thresholds!$A$2:$F$12,2,FALSE)="LOW",IF(C19&lt;=VLOOKUP("On-Time Delivery (OTD)",KPI_Thresholds!$A$2:$F$12,3,FALSE),"Green",IF(C19&lt;=VLOOKUP("On-Time Delivery (OTD)",KPI_Thresholds!$A$2:$F$12,4,FALSE),"Amber","Red")),IF(ABS(C19)&lt;=VLOOKUP("On-Time Delivery (OTD)",KPI_Thresholds!$A$2:$F$12,3,FALSE),"Green",IF(ABS(C19)&lt;=VLOOKUP("On-Time Delivery (OTD)",KPI_Thresholds!$A$2:$F$12,4,FALSE),"Amber","Red")))))</f>
        <v/>
      </c>
      <c r="E19" s="19">
        <f>Monthly_Input!D19</f>
        <v/>
      </c>
      <c r="F19" s="16">
        <f>IF(E19="","",IF(VLOOKUP("PPM (defective units)",KPI_Thresholds!$A$2:$F$12,2,FALSE)="HIGH",IF(E19&gt;=VLOOKUP("PPM (defective units)",KPI_Thresholds!$A$2:$F$12,3,FALSE),"Green",IF(E19&gt;=VLOOKUP("PPM (defective units)",KPI_Thresholds!$A$2:$F$12,4,FALSE),"Amber","Red")),IF(VLOOKUP("PPM (defective units)",KPI_Thresholds!$A$2:$F$12,2,FALSE)="LOW",IF(E19&lt;=VLOOKUP("PPM (defective units)",KPI_Thresholds!$A$2:$F$12,3,FALSE),"Green",IF(E19&lt;=VLOOKUP("PPM (defective units)",KPI_Thresholds!$A$2:$F$12,4,FALSE),"Amber","Red")),IF(ABS(E19)&lt;=VLOOKUP("PPM (defective units)",KPI_Thresholds!$A$2:$F$12,3,FALSE),"Green",IF(ABS(E19)&lt;=VLOOKUP("PPM (defective units)",KPI_Thresholds!$A$2:$F$12,4,FALSE),"Amber","Red")))))</f>
        <v/>
      </c>
      <c r="G19" s="18">
        <f>Monthly_Input!E19</f>
        <v/>
      </c>
      <c r="H19" s="16">
        <f>IF(G19="","",IF(VLOOKUP("AQL Acceptance Rate",KPI_Thresholds!$A$2:$F$12,2,FALSE)="HIGH",IF(G19&gt;=VLOOKUP("AQL Acceptance Rate",KPI_Thresholds!$A$2:$F$12,3,FALSE),"Green",IF(G19&gt;=VLOOKUP("AQL Acceptance Rate",KPI_Thresholds!$A$2:$F$12,4,FALSE),"Amber","Red")),IF(VLOOKUP("AQL Acceptance Rate",KPI_Thresholds!$A$2:$F$12,2,FALSE)="LOW",IF(G19&lt;=VLOOKUP("AQL Acceptance Rate",KPI_Thresholds!$A$2:$F$12,3,FALSE),"Green",IF(G19&lt;=VLOOKUP("AQL Acceptance Rate",KPI_Thresholds!$A$2:$F$12,4,FALSE),"Amber","Red")),IF(ABS(G19)&lt;=VLOOKUP("AQL Acceptance Rate",KPI_Thresholds!$A$2:$F$12,3,FALSE),"Green",IF(ABS(G19)&lt;=VLOOKUP("AQL Acceptance Rate",KPI_Thresholds!$A$2:$F$12,4,FALSE),"Amber","Red")))))</f>
        <v/>
      </c>
      <c r="I19" s="18">
        <f>Monthly_Input!F19</f>
        <v/>
      </c>
      <c r="J19" s="16">
        <f>IF(I19="","",IF(VLOOKUP("COPQ % of spend",KPI_Thresholds!$A$2:$F$12,2,FALSE)="HIGH",IF(I19&gt;=VLOOKUP("COPQ % of spend",KPI_Thresholds!$A$2:$F$12,3,FALSE),"Green",IF(I19&gt;=VLOOKUP("COPQ % of spend",KPI_Thresholds!$A$2:$F$12,4,FALSE),"Amber","Red")),IF(VLOOKUP("COPQ % of spend",KPI_Thresholds!$A$2:$F$12,2,FALSE)="LOW",IF(I19&lt;=VLOOKUP("COPQ % of spend",KPI_Thresholds!$A$2:$F$12,3,FALSE),"Green",IF(I19&lt;=VLOOKUP("COPQ % of spend",KPI_Thresholds!$A$2:$F$12,4,FALSE),"Amber","Red")),IF(ABS(I19)&lt;=VLOOKUP("COPQ % of spend",KPI_Thresholds!$A$2:$F$12,3,FALSE),"Green",IF(ABS(I19)&lt;=VLOOKUP("COPQ % of spend",KPI_Thresholds!$A$2:$F$12,4,FALSE),"Amber","Red")))))</f>
        <v/>
      </c>
      <c r="K19" s="18">
        <f>Monthly_Input!G19</f>
        <v/>
      </c>
      <c r="L19" s="16">
        <f>IF(K19="","",IF(VLOOKUP("Compliance Pass Rate",KPI_Thresholds!$A$2:$F$12,2,FALSE)="HIGH",IF(K19&gt;=VLOOKUP("Compliance Pass Rate",KPI_Thresholds!$A$2:$F$12,3,FALSE),"Green",IF(K19&gt;=VLOOKUP("Compliance Pass Rate",KPI_Thresholds!$A$2:$F$12,4,FALSE),"Amber","Red")),IF(VLOOKUP("Compliance Pass Rate",KPI_Thresholds!$A$2:$F$12,2,FALSE)="LOW",IF(K19&lt;=VLOOKUP("Compliance Pass Rate",KPI_Thresholds!$A$2:$F$12,3,FALSE),"Green",IF(K19&lt;=VLOOKUP("Compliance Pass Rate",KPI_Thresholds!$A$2:$F$12,4,FALSE),"Amber","Red")),IF(ABS(K19)&lt;=VLOOKUP("Compliance Pass Rate",KPI_Thresholds!$A$2:$F$12,3,FALSE),"Green",IF(ABS(K19)&lt;=VLOOKUP("Compliance Pass Rate",KPI_Thresholds!$A$2:$F$12,4,FALSE),"Amber","Red")))))</f>
        <v/>
      </c>
      <c r="M19" s="18">
        <f>Monthly_Input!H19</f>
        <v/>
      </c>
      <c r="N19" s="16">
        <f>IF(M19="","",IF(VLOOKUP("Documentation Accuracy",KPI_Thresholds!$A$2:$F$12,2,FALSE)="HIGH",IF(M19&gt;=VLOOKUP("Documentation Accuracy",KPI_Thresholds!$A$2:$F$12,3,FALSE),"Green",IF(M19&gt;=VLOOKUP("Documentation Accuracy",KPI_Thresholds!$A$2:$F$12,4,FALSE),"Amber","Red")),IF(VLOOKUP("Documentation Accuracy",KPI_Thresholds!$A$2:$F$12,2,FALSE)="LOW",IF(M19&lt;=VLOOKUP("Documentation Accuracy",KPI_Thresholds!$A$2:$F$12,3,FALSE),"Green",IF(M19&lt;=VLOOKUP("Documentation Accuracy",KPI_Thresholds!$A$2:$F$12,4,FALSE),"Amber","Red")),IF(ABS(M19)&lt;=VLOOKUP("Documentation Accuracy",KPI_Thresholds!$A$2:$F$12,3,FALSE),"Green",IF(ABS(M19)&lt;=VLOOKUP("Documentation Accuracy",KPI_Thresholds!$A$2:$F$12,4,FALSE),"Amber","Red")))))</f>
        <v/>
      </c>
      <c r="O19" s="18">
        <f>Monthly_Input!K19</f>
        <v/>
      </c>
      <c r="P19" s="16">
        <f>IF(O19="","",IF(VLOOKUP("Lead Time Variance %",KPI_Thresholds!$A$2:$F$12,2,FALSE)="HIGH",IF(O19&gt;=VLOOKUP("Lead Time Variance %",KPI_Thresholds!$A$2:$F$12,3,FALSE),"Green",IF(O19&gt;=VLOOKUP("Lead Time Variance %",KPI_Thresholds!$A$2:$F$12,4,FALSE),"Amber","Red")),IF(VLOOKUP("Lead Time Variance %",KPI_Thresholds!$A$2:$F$12,2,FALSE)="LOW",IF(O19&lt;=VLOOKUP("Lead Time Variance %",KPI_Thresholds!$A$2:$F$12,3,FALSE),"Green",IF(O19&lt;=VLOOKUP("Lead Time Variance %",KPI_Thresholds!$A$2:$F$12,4,FALSE),"Amber","Red")),IF(ABS(O19)&lt;=VLOOKUP("Lead Time Variance %",KPI_Thresholds!$A$2:$F$12,3,FALSE),"Green",IF(ABS(O19)&lt;=VLOOKUP("Lead Time Variance %",KPI_Thresholds!$A$2:$F$12,4,FALSE),"Amber","Red")))))</f>
        <v/>
      </c>
      <c r="Q19" s="18">
        <f>Monthly_Input!N19</f>
        <v/>
      </c>
      <c r="R19" s="16">
        <f>IF(Q19="","",IF(VLOOKUP("Price Variance vs PO",KPI_Thresholds!$A$2:$F$12,2,FALSE)="HIGH",IF(Q19&gt;=VLOOKUP("Price Variance vs PO",KPI_Thresholds!$A$2:$F$12,3,FALSE),"Green",IF(Q19&gt;=VLOOKUP("Price Variance vs PO",KPI_Thresholds!$A$2:$F$12,4,FALSE),"Amber","Red")),IF(VLOOKUP("Price Variance vs PO",KPI_Thresholds!$A$2:$F$12,2,FALSE)="LOW",IF(Q19&lt;=VLOOKUP("Price Variance vs PO",KPI_Thresholds!$A$2:$F$12,3,FALSE),"Green",IF(Q19&lt;=VLOOKUP("Price Variance vs PO",KPI_Thresholds!$A$2:$F$12,4,FALSE),"Amber","Red")),IF(ABS(Q19)&lt;=VLOOKUP("Price Variance vs PO",KPI_Thresholds!$A$2:$F$12,3,FALSE),"Green",IF(ABS(Q19)&lt;=VLOOKUP("Price Variance vs PO",KPI_Thresholds!$A$2:$F$12,4,FALSE),"Amber","Red")))))</f>
        <v/>
      </c>
      <c r="S19" s="19">
        <f>Monthly_Input!O19</f>
        <v/>
      </c>
      <c r="T19" s="16">
        <f>IF(S19="","",IF(VLOOKUP("NCR Acknowledge Time",KPI_Thresholds!$A$2:$F$12,2,FALSE)="HIGH",IF(S19&gt;=VLOOKUP("NCR Acknowledge Time",KPI_Thresholds!$A$2:$F$12,3,FALSE),"Green",IF(S19&gt;=VLOOKUP("NCR Acknowledge Time",KPI_Thresholds!$A$2:$F$12,4,FALSE),"Amber","Red")),IF(VLOOKUP("NCR Acknowledge Time",KPI_Thresholds!$A$2:$F$12,2,FALSE)="LOW",IF(S19&lt;=VLOOKUP("NCR Acknowledge Time",KPI_Thresholds!$A$2:$F$12,3,FALSE),"Green",IF(S19&lt;=VLOOKUP("NCR Acknowledge Time",KPI_Thresholds!$A$2:$F$12,4,FALSE),"Amber","Red")),IF(ABS(S19)&lt;=VLOOKUP("NCR Acknowledge Time",KPI_Thresholds!$A$2:$F$12,3,FALSE),"Green",IF(ABS(S19)&lt;=VLOOKUP("NCR Acknowledge Time",KPI_Thresholds!$A$2:$F$12,4,FALSE),"Amber","Red")))))</f>
        <v/>
      </c>
      <c r="U19" s="19">
        <f>Monthly_Input!P19</f>
        <v/>
      </c>
      <c r="V19" s="16">
        <f>IF(U19="","",IF(VLOOKUP("CAP/8D Closure Time",KPI_Thresholds!$A$2:$F$12,2,FALSE)="HIGH",IF(U19&gt;=VLOOKUP("CAP/8D Closure Time",KPI_Thresholds!$A$2:$F$12,3,FALSE),"Green",IF(U19&gt;=VLOOKUP("CAP/8D Closure Time",KPI_Thresholds!$A$2:$F$12,4,FALSE),"Amber","Red")),IF(VLOOKUP("CAP/8D Closure Time",KPI_Thresholds!$A$2:$F$12,2,FALSE)="LOW",IF(U19&lt;=VLOOKUP("CAP/8D Closure Time",KPI_Thresholds!$A$2:$F$12,3,FALSE),"Green",IF(U19&lt;=VLOOKUP("CAP/8D Closure Time",KPI_Thresholds!$A$2:$F$12,4,FALSE),"Amber","Red")),IF(ABS(U19)&lt;=VLOOKUP("CAP/8D Closure Time",KPI_Thresholds!$A$2:$F$12,3,FALSE),"Green",IF(ABS(U19)&lt;=VLOOKUP("CAP/8D Closure Time",KPI_Thresholds!$A$2:$F$12,4,FALSE),"Amber","Red")))))</f>
        <v/>
      </c>
      <c r="W19" s="18">
        <f>Monthly_Input!Q19</f>
        <v/>
      </c>
      <c r="X19" s="16">
        <f>IF(W19="","",IF(VLOOKUP("Returns/Warranty Rate",KPI_Thresholds!$A$2:$F$12,2,FALSE)="HIGH",IF(W19&gt;=VLOOKUP("Returns/Warranty Rate",KPI_Thresholds!$A$2:$F$12,3,FALSE),"Green",IF(W19&gt;=VLOOKUP("Returns/Warranty Rate",KPI_Thresholds!$A$2:$F$12,4,FALSE),"Amber","Red")),IF(VLOOKUP("Returns/Warranty Rate",KPI_Thresholds!$A$2:$F$12,2,FALSE)="LOW",IF(W19&lt;=VLOOKUP("Returns/Warranty Rate",KPI_Thresholds!$A$2:$F$12,3,FALSE),"Green",IF(W19&lt;=VLOOKUP("Returns/Warranty Rate",KPI_Thresholds!$A$2:$F$12,4,FALSE),"Amber","Red")),IF(ABS(W19)&lt;=VLOOKUP("Returns/Warranty Rate",KPI_Thresholds!$A$2:$F$12,3,FALSE),"Green",IF(ABS(W19)&lt;=VLOOKUP("Returns/Warranty Rate",KPI_Thresholds!$A$2:$F$12,4,FALSE),"Amber","Red")))))</f>
        <v/>
      </c>
      <c r="Y19" s="20">
        <f>IF(A19="","",SUM(IF(D19="Green",100,IF(D19="Amber",50,IF(D19="Red",0,"")))*VLOOKUP("On-Time Delivery (OTD)",KPI_Thresholds!$A$2:$F$12,6,FALSE),IF(F19="Green",100,IF(F19="Amber",50,IF(F19="Red",0,"")))*VLOOKUP("PPM (defective units)",KPI_Thresholds!$A$2:$F$12,6,FALSE),IF(H19="Green",100,IF(H19="Amber",50,IF(H19="Red",0,"")))*VLOOKUP("AQL Acceptance Rate",KPI_Thresholds!$A$2:$F$12,6,FALSE),IF(J19="Green",100,IF(J19="Amber",50,IF(J19="Red",0,"")))*VLOOKUP("COPQ % of spend",KPI_Thresholds!$A$2:$F$12,6,FALSE),IF(L19="Green",100,IF(L19="Amber",50,IF(L19="Red",0,"")))*VLOOKUP("Compliance Pass Rate",KPI_Thresholds!$A$2:$F$12,6,FALSE),IF(N19="Green",100,IF(N19="Amber",50,IF(N19="Red",0,"")))*VLOOKUP("Documentation Accuracy",KPI_Thresholds!$A$2:$F$12,6,FALSE),IF(P19="Green",100,IF(P19="Amber",50,IF(P19="Red",0,"")))*VLOOKUP("Lead Time Variance %",KPI_Thresholds!$A$2:$F$12,6,FALSE),IF(R19="Green",100,IF(R19="Amber",50,IF(R19="Red",0,"")))*VLOOKUP("Price Variance vs PO",KPI_Thresholds!$A$2:$F$12,6,FALSE),IF(T19="Green",100,IF(T19="Amber",50,IF(T19="Red",0,"")))*VLOOKUP("NCR Acknowledge Time",KPI_Thresholds!$A$2:$F$12,6,FALSE),IF(V19="Green",100,IF(V19="Amber",50,IF(V19="Red",0,"")))*VLOOKUP("CAP/8D Closure Time",KPI_Thresholds!$A$2:$F$12,6,FALSE),IF(X19="Green",100,IF(X19="Amber",50,IF(X19="Red",0,"")))*VLOOKUP("Returns/Warranty Rate",KPI_Thresholds!$A$2:$F$12,6,FALSE))/100)</f>
        <v/>
      </c>
      <c r="Z19" s="16">
        <f>IF(A19="","",IF(OR(D19="Red",L19="Red"),"Conditional",IF(Y19&gt;=90,"Preferred",IF(Y19&gt;=75,"Approved","Conditional"))))</f>
        <v/>
      </c>
    </row>
    <row r="20">
      <c r="A20" s="16">
        <f>Monthly_Input!A20</f>
        <v/>
      </c>
      <c r="B20" s="17">
        <f>Monthly_Input!B20</f>
        <v/>
      </c>
      <c r="C20" s="18">
        <f>Monthly_Input!C20</f>
        <v/>
      </c>
      <c r="D20" s="16">
        <f>IF(C20="","",IF(VLOOKUP("On-Time Delivery (OTD)",KPI_Thresholds!$A$2:$F$12,2,FALSE)="HIGH",IF(C20&gt;=VLOOKUP("On-Time Delivery (OTD)",KPI_Thresholds!$A$2:$F$12,3,FALSE),"Green",IF(C20&gt;=VLOOKUP("On-Time Delivery (OTD)",KPI_Thresholds!$A$2:$F$12,4,FALSE),"Amber","Red")),IF(VLOOKUP("On-Time Delivery (OTD)",KPI_Thresholds!$A$2:$F$12,2,FALSE)="LOW",IF(C20&lt;=VLOOKUP("On-Time Delivery (OTD)",KPI_Thresholds!$A$2:$F$12,3,FALSE),"Green",IF(C20&lt;=VLOOKUP("On-Time Delivery (OTD)",KPI_Thresholds!$A$2:$F$12,4,FALSE),"Amber","Red")),IF(ABS(C20)&lt;=VLOOKUP("On-Time Delivery (OTD)",KPI_Thresholds!$A$2:$F$12,3,FALSE),"Green",IF(ABS(C20)&lt;=VLOOKUP("On-Time Delivery (OTD)",KPI_Thresholds!$A$2:$F$12,4,FALSE),"Amber","Red")))))</f>
        <v/>
      </c>
      <c r="E20" s="19">
        <f>Monthly_Input!D20</f>
        <v/>
      </c>
      <c r="F20" s="16">
        <f>IF(E20="","",IF(VLOOKUP("PPM (defective units)",KPI_Thresholds!$A$2:$F$12,2,FALSE)="HIGH",IF(E20&gt;=VLOOKUP("PPM (defective units)",KPI_Thresholds!$A$2:$F$12,3,FALSE),"Green",IF(E20&gt;=VLOOKUP("PPM (defective units)",KPI_Thresholds!$A$2:$F$12,4,FALSE),"Amber","Red")),IF(VLOOKUP("PPM (defective units)",KPI_Thresholds!$A$2:$F$12,2,FALSE)="LOW",IF(E20&lt;=VLOOKUP("PPM (defective units)",KPI_Thresholds!$A$2:$F$12,3,FALSE),"Green",IF(E20&lt;=VLOOKUP("PPM (defective units)",KPI_Thresholds!$A$2:$F$12,4,FALSE),"Amber","Red")),IF(ABS(E20)&lt;=VLOOKUP("PPM (defective units)",KPI_Thresholds!$A$2:$F$12,3,FALSE),"Green",IF(ABS(E20)&lt;=VLOOKUP("PPM (defective units)",KPI_Thresholds!$A$2:$F$12,4,FALSE),"Amber","Red")))))</f>
        <v/>
      </c>
      <c r="G20" s="18">
        <f>Monthly_Input!E20</f>
        <v/>
      </c>
      <c r="H20" s="16">
        <f>IF(G20="","",IF(VLOOKUP("AQL Acceptance Rate",KPI_Thresholds!$A$2:$F$12,2,FALSE)="HIGH",IF(G20&gt;=VLOOKUP("AQL Acceptance Rate",KPI_Thresholds!$A$2:$F$12,3,FALSE),"Green",IF(G20&gt;=VLOOKUP("AQL Acceptance Rate",KPI_Thresholds!$A$2:$F$12,4,FALSE),"Amber","Red")),IF(VLOOKUP("AQL Acceptance Rate",KPI_Thresholds!$A$2:$F$12,2,FALSE)="LOW",IF(G20&lt;=VLOOKUP("AQL Acceptance Rate",KPI_Thresholds!$A$2:$F$12,3,FALSE),"Green",IF(G20&lt;=VLOOKUP("AQL Acceptance Rate",KPI_Thresholds!$A$2:$F$12,4,FALSE),"Amber","Red")),IF(ABS(G20)&lt;=VLOOKUP("AQL Acceptance Rate",KPI_Thresholds!$A$2:$F$12,3,FALSE),"Green",IF(ABS(G20)&lt;=VLOOKUP("AQL Acceptance Rate",KPI_Thresholds!$A$2:$F$12,4,FALSE),"Amber","Red")))))</f>
        <v/>
      </c>
      <c r="I20" s="18">
        <f>Monthly_Input!F20</f>
        <v/>
      </c>
      <c r="J20" s="16">
        <f>IF(I20="","",IF(VLOOKUP("COPQ % of spend",KPI_Thresholds!$A$2:$F$12,2,FALSE)="HIGH",IF(I20&gt;=VLOOKUP("COPQ % of spend",KPI_Thresholds!$A$2:$F$12,3,FALSE),"Green",IF(I20&gt;=VLOOKUP("COPQ % of spend",KPI_Thresholds!$A$2:$F$12,4,FALSE),"Amber","Red")),IF(VLOOKUP("COPQ % of spend",KPI_Thresholds!$A$2:$F$12,2,FALSE)="LOW",IF(I20&lt;=VLOOKUP("COPQ % of spend",KPI_Thresholds!$A$2:$F$12,3,FALSE),"Green",IF(I20&lt;=VLOOKUP("COPQ % of spend",KPI_Thresholds!$A$2:$F$12,4,FALSE),"Amber","Red")),IF(ABS(I20)&lt;=VLOOKUP("COPQ % of spend",KPI_Thresholds!$A$2:$F$12,3,FALSE),"Green",IF(ABS(I20)&lt;=VLOOKUP("COPQ % of spend",KPI_Thresholds!$A$2:$F$12,4,FALSE),"Amber","Red")))))</f>
        <v/>
      </c>
      <c r="K20" s="18">
        <f>Monthly_Input!G20</f>
        <v/>
      </c>
      <c r="L20" s="16">
        <f>IF(K20="","",IF(VLOOKUP("Compliance Pass Rate",KPI_Thresholds!$A$2:$F$12,2,FALSE)="HIGH",IF(K20&gt;=VLOOKUP("Compliance Pass Rate",KPI_Thresholds!$A$2:$F$12,3,FALSE),"Green",IF(K20&gt;=VLOOKUP("Compliance Pass Rate",KPI_Thresholds!$A$2:$F$12,4,FALSE),"Amber","Red")),IF(VLOOKUP("Compliance Pass Rate",KPI_Thresholds!$A$2:$F$12,2,FALSE)="LOW",IF(K20&lt;=VLOOKUP("Compliance Pass Rate",KPI_Thresholds!$A$2:$F$12,3,FALSE),"Green",IF(K20&lt;=VLOOKUP("Compliance Pass Rate",KPI_Thresholds!$A$2:$F$12,4,FALSE),"Amber","Red")),IF(ABS(K20)&lt;=VLOOKUP("Compliance Pass Rate",KPI_Thresholds!$A$2:$F$12,3,FALSE),"Green",IF(ABS(K20)&lt;=VLOOKUP("Compliance Pass Rate",KPI_Thresholds!$A$2:$F$12,4,FALSE),"Amber","Red")))))</f>
        <v/>
      </c>
      <c r="M20" s="18">
        <f>Monthly_Input!H20</f>
        <v/>
      </c>
      <c r="N20" s="16">
        <f>IF(M20="","",IF(VLOOKUP("Documentation Accuracy",KPI_Thresholds!$A$2:$F$12,2,FALSE)="HIGH",IF(M20&gt;=VLOOKUP("Documentation Accuracy",KPI_Thresholds!$A$2:$F$12,3,FALSE),"Green",IF(M20&gt;=VLOOKUP("Documentation Accuracy",KPI_Thresholds!$A$2:$F$12,4,FALSE),"Amber","Red")),IF(VLOOKUP("Documentation Accuracy",KPI_Thresholds!$A$2:$F$12,2,FALSE)="LOW",IF(M20&lt;=VLOOKUP("Documentation Accuracy",KPI_Thresholds!$A$2:$F$12,3,FALSE),"Green",IF(M20&lt;=VLOOKUP("Documentation Accuracy",KPI_Thresholds!$A$2:$F$12,4,FALSE),"Amber","Red")),IF(ABS(M20)&lt;=VLOOKUP("Documentation Accuracy",KPI_Thresholds!$A$2:$F$12,3,FALSE),"Green",IF(ABS(M20)&lt;=VLOOKUP("Documentation Accuracy",KPI_Thresholds!$A$2:$F$12,4,FALSE),"Amber","Red")))))</f>
        <v/>
      </c>
      <c r="O20" s="18">
        <f>Monthly_Input!K20</f>
        <v/>
      </c>
      <c r="P20" s="16">
        <f>IF(O20="","",IF(VLOOKUP("Lead Time Variance %",KPI_Thresholds!$A$2:$F$12,2,FALSE)="HIGH",IF(O20&gt;=VLOOKUP("Lead Time Variance %",KPI_Thresholds!$A$2:$F$12,3,FALSE),"Green",IF(O20&gt;=VLOOKUP("Lead Time Variance %",KPI_Thresholds!$A$2:$F$12,4,FALSE),"Amber","Red")),IF(VLOOKUP("Lead Time Variance %",KPI_Thresholds!$A$2:$F$12,2,FALSE)="LOW",IF(O20&lt;=VLOOKUP("Lead Time Variance %",KPI_Thresholds!$A$2:$F$12,3,FALSE),"Green",IF(O20&lt;=VLOOKUP("Lead Time Variance %",KPI_Thresholds!$A$2:$F$12,4,FALSE),"Amber","Red")),IF(ABS(O20)&lt;=VLOOKUP("Lead Time Variance %",KPI_Thresholds!$A$2:$F$12,3,FALSE),"Green",IF(ABS(O20)&lt;=VLOOKUP("Lead Time Variance %",KPI_Thresholds!$A$2:$F$12,4,FALSE),"Amber","Red")))))</f>
        <v/>
      </c>
      <c r="Q20" s="18">
        <f>Monthly_Input!N20</f>
        <v/>
      </c>
      <c r="R20" s="16">
        <f>IF(Q20="","",IF(VLOOKUP("Price Variance vs PO",KPI_Thresholds!$A$2:$F$12,2,FALSE)="HIGH",IF(Q20&gt;=VLOOKUP("Price Variance vs PO",KPI_Thresholds!$A$2:$F$12,3,FALSE),"Green",IF(Q20&gt;=VLOOKUP("Price Variance vs PO",KPI_Thresholds!$A$2:$F$12,4,FALSE),"Amber","Red")),IF(VLOOKUP("Price Variance vs PO",KPI_Thresholds!$A$2:$F$12,2,FALSE)="LOW",IF(Q20&lt;=VLOOKUP("Price Variance vs PO",KPI_Thresholds!$A$2:$F$12,3,FALSE),"Green",IF(Q20&lt;=VLOOKUP("Price Variance vs PO",KPI_Thresholds!$A$2:$F$12,4,FALSE),"Amber","Red")),IF(ABS(Q20)&lt;=VLOOKUP("Price Variance vs PO",KPI_Thresholds!$A$2:$F$12,3,FALSE),"Green",IF(ABS(Q20)&lt;=VLOOKUP("Price Variance vs PO",KPI_Thresholds!$A$2:$F$12,4,FALSE),"Amber","Red")))))</f>
        <v/>
      </c>
      <c r="S20" s="19">
        <f>Monthly_Input!O20</f>
        <v/>
      </c>
      <c r="T20" s="16">
        <f>IF(S20="","",IF(VLOOKUP("NCR Acknowledge Time",KPI_Thresholds!$A$2:$F$12,2,FALSE)="HIGH",IF(S20&gt;=VLOOKUP("NCR Acknowledge Time",KPI_Thresholds!$A$2:$F$12,3,FALSE),"Green",IF(S20&gt;=VLOOKUP("NCR Acknowledge Time",KPI_Thresholds!$A$2:$F$12,4,FALSE),"Amber","Red")),IF(VLOOKUP("NCR Acknowledge Time",KPI_Thresholds!$A$2:$F$12,2,FALSE)="LOW",IF(S20&lt;=VLOOKUP("NCR Acknowledge Time",KPI_Thresholds!$A$2:$F$12,3,FALSE),"Green",IF(S20&lt;=VLOOKUP("NCR Acknowledge Time",KPI_Thresholds!$A$2:$F$12,4,FALSE),"Amber","Red")),IF(ABS(S20)&lt;=VLOOKUP("NCR Acknowledge Time",KPI_Thresholds!$A$2:$F$12,3,FALSE),"Green",IF(ABS(S20)&lt;=VLOOKUP("NCR Acknowledge Time",KPI_Thresholds!$A$2:$F$12,4,FALSE),"Amber","Red")))))</f>
        <v/>
      </c>
      <c r="U20" s="19">
        <f>Monthly_Input!P20</f>
        <v/>
      </c>
      <c r="V20" s="16">
        <f>IF(U20="","",IF(VLOOKUP("CAP/8D Closure Time",KPI_Thresholds!$A$2:$F$12,2,FALSE)="HIGH",IF(U20&gt;=VLOOKUP("CAP/8D Closure Time",KPI_Thresholds!$A$2:$F$12,3,FALSE),"Green",IF(U20&gt;=VLOOKUP("CAP/8D Closure Time",KPI_Thresholds!$A$2:$F$12,4,FALSE),"Amber","Red")),IF(VLOOKUP("CAP/8D Closure Time",KPI_Thresholds!$A$2:$F$12,2,FALSE)="LOW",IF(U20&lt;=VLOOKUP("CAP/8D Closure Time",KPI_Thresholds!$A$2:$F$12,3,FALSE),"Green",IF(U20&lt;=VLOOKUP("CAP/8D Closure Time",KPI_Thresholds!$A$2:$F$12,4,FALSE),"Amber","Red")),IF(ABS(U20)&lt;=VLOOKUP("CAP/8D Closure Time",KPI_Thresholds!$A$2:$F$12,3,FALSE),"Green",IF(ABS(U20)&lt;=VLOOKUP("CAP/8D Closure Time",KPI_Thresholds!$A$2:$F$12,4,FALSE),"Amber","Red")))))</f>
        <v/>
      </c>
      <c r="W20" s="18">
        <f>Monthly_Input!Q20</f>
        <v/>
      </c>
      <c r="X20" s="16">
        <f>IF(W20="","",IF(VLOOKUP("Returns/Warranty Rate",KPI_Thresholds!$A$2:$F$12,2,FALSE)="HIGH",IF(W20&gt;=VLOOKUP("Returns/Warranty Rate",KPI_Thresholds!$A$2:$F$12,3,FALSE),"Green",IF(W20&gt;=VLOOKUP("Returns/Warranty Rate",KPI_Thresholds!$A$2:$F$12,4,FALSE),"Amber","Red")),IF(VLOOKUP("Returns/Warranty Rate",KPI_Thresholds!$A$2:$F$12,2,FALSE)="LOW",IF(W20&lt;=VLOOKUP("Returns/Warranty Rate",KPI_Thresholds!$A$2:$F$12,3,FALSE),"Green",IF(W20&lt;=VLOOKUP("Returns/Warranty Rate",KPI_Thresholds!$A$2:$F$12,4,FALSE),"Amber","Red")),IF(ABS(W20)&lt;=VLOOKUP("Returns/Warranty Rate",KPI_Thresholds!$A$2:$F$12,3,FALSE),"Green",IF(ABS(W20)&lt;=VLOOKUP("Returns/Warranty Rate",KPI_Thresholds!$A$2:$F$12,4,FALSE),"Amber","Red")))))</f>
        <v/>
      </c>
      <c r="Y20" s="20">
        <f>IF(A20="","",SUM(IF(D20="Green",100,IF(D20="Amber",50,IF(D20="Red",0,"")))*VLOOKUP("On-Time Delivery (OTD)",KPI_Thresholds!$A$2:$F$12,6,FALSE),IF(F20="Green",100,IF(F20="Amber",50,IF(F20="Red",0,"")))*VLOOKUP("PPM (defective units)",KPI_Thresholds!$A$2:$F$12,6,FALSE),IF(H20="Green",100,IF(H20="Amber",50,IF(H20="Red",0,"")))*VLOOKUP("AQL Acceptance Rate",KPI_Thresholds!$A$2:$F$12,6,FALSE),IF(J20="Green",100,IF(J20="Amber",50,IF(J20="Red",0,"")))*VLOOKUP("COPQ % of spend",KPI_Thresholds!$A$2:$F$12,6,FALSE),IF(L20="Green",100,IF(L20="Amber",50,IF(L20="Red",0,"")))*VLOOKUP("Compliance Pass Rate",KPI_Thresholds!$A$2:$F$12,6,FALSE),IF(N20="Green",100,IF(N20="Amber",50,IF(N20="Red",0,"")))*VLOOKUP("Documentation Accuracy",KPI_Thresholds!$A$2:$F$12,6,FALSE),IF(P20="Green",100,IF(P20="Amber",50,IF(P20="Red",0,"")))*VLOOKUP("Lead Time Variance %",KPI_Thresholds!$A$2:$F$12,6,FALSE),IF(R20="Green",100,IF(R20="Amber",50,IF(R20="Red",0,"")))*VLOOKUP("Price Variance vs PO",KPI_Thresholds!$A$2:$F$12,6,FALSE),IF(T20="Green",100,IF(T20="Amber",50,IF(T20="Red",0,"")))*VLOOKUP("NCR Acknowledge Time",KPI_Thresholds!$A$2:$F$12,6,FALSE),IF(V20="Green",100,IF(V20="Amber",50,IF(V20="Red",0,"")))*VLOOKUP("CAP/8D Closure Time",KPI_Thresholds!$A$2:$F$12,6,FALSE),IF(X20="Green",100,IF(X20="Amber",50,IF(X20="Red",0,"")))*VLOOKUP("Returns/Warranty Rate",KPI_Thresholds!$A$2:$F$12,6,FALSE))/100)</f>
        <v/>
      </c>
      <c r="Z20" s="16">
        <f>IF(A20="","",IF(OR(D20="Red",L20="Red"),"Conditional",IF(Y20&gt;=90,"Preferred",IF(Y20&gt;=75,"Approved","Conditional"))))</f>
        <v/>
      </c>
    </row>
    <row r="21">
      <c r="A21" s="16">
        <f>Monthly_Input!A21</f>
        <v/>
      </c>
      <c r="B21" s="17">
        <f>Monthly_Input!B21</f>
        <v/>
      </c>
      <c r="C21" s="18">
        <f>Monthly_Input!C21</f>
        <v/>
      </c>
      <c r="D21" s="16">
        <f>IF(C21="","",IF(VLOOKUP("On-Time Delivery (OTD)",KPI_Thresholds!$A$2:$F$12,2,FALSE)="HIGH",IF(C21&gt;=VLOOKUP("On-Time Delivery (OTD)",KPI_Thresholds!$A$2:$F$12,3,FALSE),"Green",IF(C21&gt;=VLOOKUP("On-Time Delivery (OTD)",KPI_Thresholds!$A$2:$F$12,4,FALSE),"Amber","Red")),IF(VLOOKUP("On-Time Delivery (OTD)",KPI_Thresholds!$A$2:$F$12,2,FALSE)="LOW",IF(C21&lt;=VLOOKUP("On-Time Delivery (OTD)",KPI_Thresholds!$A$2:$F$12,3,FALSE),"Green",IF(C21&lt;=VLOOKUP("On-Time Delivery (OTD)",KPI_Thresholds!$A$2:$F$12,4,FALSE),"Amber","Red")),IF(ABS(C21)&lt;=VLOOKUP("On-Time Delivery (OTD)",KPI_Thresholds!$A$2:$F$12,3,FALSE),"Green",IF(ABS(C21)&lt;=VLOOKUP("On-Time Delivery (OTD)",KPI_Thresholds!$A$2:$F$12,4,FALSE),"Amber","Red")))))</f>
        <v/>
      </c>
      <c r="E21" s="19">
        <f>Monthly_Input!D21</f>
        <v/>
      </c>
      <c r="F21" s="16">
        <f>IF(E21="","",IF(VLOOKUP("PPM (defective units)",KPI_Thresholds!$A$2:$F$12,2,FALSE)="HIGH",IF(E21&gt;=VLOOKUP("PPM (defective units)",KPI_Thresholds!$A$2:$F$12,3,FALSE),"Green",IF(E21&gt;=VLOOKUP("PPM (defective units)",KPI_Thresholds!$A$2:$F$12,4,FALSE),"Amber","Red")),IF(VLOOKUP("PPM (defective units)",KPI_Thresholds!$A$2:$F$12,2,FALSE)="LOW",IF(E21&lt;=VLOOKUP("PPM (defective units)",KPI_Thresholds!$A$2:$F$12,3,FALSE),"Green",IF(E21&lt;=VLOOKUP("PPM (defective units)",KPI_Thresholds!$A$2:$F$12,4,FALSE),"Amber","Red")),IF(ABS(E21)&lt;=VLOOKUP("PPM (defective units)",KPI_Thresholds!$A$2:$F$12,3,FALSE),"Green",IF(ABS(E21)&lt;=VLOOKUP("PPM (defective units)",KPI_Thresholds!$A$2:$F$12,4,FALSE),"Amber","Red")))))</f>
        <v/>
      </c>
      <c r="G21" s="18">
        <f>Monthly_Input!E21</f>
        <v/>
      </c>
      <c r="H21" s="16">
        <f>IF(G21="","",IF(VLOOKUP("AQL Acceptance Rate",KPI_Thresholds!$A$2:$F$12,2,FALSE)="HIGH",IF(G21&gt;=VLOOKUP("AQL Acceptance Rate",KPI_Thresholds!$A$2:$F$12,3,FALSE),"Green",IF(G21&gt;=VLOOKUP("AQL Acceptance Rate",KPI_Thresholds!$A$2:$F$12,4,FALSE),"Amber","Red")),IF(VLOOKUP("AQL Acceptance Rate",KPI_Thresholds!$A$2:$F$12,2,FALSE)="LOW",IF(G21&lt;=VLOOKUP("AQL Acceptance Rate",KPI_Thresholds!$A$2:$F$12,3,FALSE),"Green",IF(G21&lt;=VLOOKUP("AQL Acceptance Rate",KPI_Thresholds!$A$2:$F$12,4,FALSE),"Amber","Red")),IF(ABS(G21)&lt;=VLOOKUP("AQL Acceptance Rate",KPI_Thresholds!$A$2:$F$12,3,FALSE),"Green",IF(ABS(G21)&lt;=VLOOKUP("AQL Acceptance Rate",KPI_Thresholds!$A$2:$F$12,4,FALSE),"Amber","Red")))))</f>
        <v/>
      </c>
      <c r="I21" s="18">
        <f>Monthly_Input!F21</f>
        <v/>
      </c>
      <c r="J21" s="16">
        <f>IF(I21="","",IF(VLOOKUP("COPQ % of spend",KPI_Thresholds!$A$2:$F$12,2,FALSE)="HIGH",IF(I21&gt;=VLOOKUP("COPQ % of spend",KPI_Thresholds!$A$2:$F$12,3,FALSE),"Green",IF(I21&gt;=VLOOKUP("COPQ % of spend",KPI_Thresholds!$A$2:$F$12,4,FALSE),"Amber","Red")),IF(VLOOKUP("COPQ % of spend",KPI_Thresholds!$A$2:$F$12,2,FALSE)="LOW",IF(I21&lt;=VLOOKUP("COPQ % of spend",KPI_Thresholds!$A$2:$F$12,3,FALSE),"Green",IF(I21&lt;=VLOOKUP("COPQ % of spend",KPI_Thresholds!$A$2:$F$12,4,FALSE),"Amber","Red")),IF(ABS(I21)&lt;=VLOOKUP("COPQ % of spend",KPI_Thresholds!$A$2:$F$12,3,FALSE),"Green",IF(ABS(I21)&lt;=VLOOKUP("COPQ % of spend",KPI_Thresholds!$A$2:$F$12,4,FALSE),"Amber","Red")))))</f>
        <v/>
      </c>
      <c r="K21" s="18">
        <f>Monthly_Input!G21</f>
        <v/>
      </c>
      <c r="L21" s="16">
        <f>IF(K21="","",IF(VLOOKUP("Compliance Pass Rate",KPI_Thresholds!$A$2:$F$12,2,FALSE)="HIGH",IF(K21&gt;=VLOOKUP("Compliance Pass Rate",KPI_Thresholds!$A$2:$F$12,3,FALSE),"Green",IF(K21&gt;=VLOOKUP("Compliance Pass Rate",KPI_Thresholds!$A$2:$F$12,4,FALSE),"Amber","Red")),IF(VLOOKUP("Compliance Pass Rate",KPI_Thresholds!$A$2:$F$12,2,FALSE)="LOW",IF(K21&lt;=VLOOKUP("Compliance Pass Rate",KPI_Thresholds!$A$2:$F$12,3,FALSE),"Green",IF(K21&lt;=VLOOKUP("Compliance Pass Rate",KPI_Thresholds!$A$2:$F$12,4,FALSE),"Amber","Red")),IF(ABS(K21)&lt;=VLOOKUP("Compliance Pass Rate",KPI_Thresholds!$A$2:$F$12,3,FALSE),"Green",IF(ABS(K21)&lt;=VLOOKUP("Compliance Pass Rate",KPI_Thresholds!$A$2:$F$12,4,FALSE),"Amber","Red")))))</f>
        <v/>
      </c>
      <c r="M21" s="18">
        <f>Monthly_Input!H21</f>
        <v/>
      </c>
      <c r="N21" s="16">
        <f>IF(M21="","",IF(VLOOKUP("Documentation Accuracy",KPI_Thresholds!$A$2:$F$12,2,FALSE)="HIGH",IF(M21&gt;=VLOOKUP("Documentation Accuracy",KPI_Thresholds!$A$2:$F$12,3,FALSE),"Green",IF(M21&gt;=VLOOKUP("Documentation Accuracy",KPI_Thresholds!$A$2:$F$12,4,FALSE),"Amber","Red")),IF(VLOOKUP("Documentation Accuracy",KPI_Thresholds!$A$2:$F$12,2,FALSE)="LOW",IF(M21&lt;=VLOOKUP("Documentation Accuracy",KPI_Thresholds!$A$2:$F$12,3,FALSE),"Green",IF(M21&lt;=VLOOKUP("Documentation Accuracy",KPI_Thresholds!$A$2:$F$12,4,FALSE),"Amber","Red")),IF(ABS(M21)&lt;=VLOOKUP("Documentation Accuracy",KPI_Thresholds!$A$2:$F$12,3,FALSE),"Green",IF(ABS(M21)&lt;=VLOOKUP("Documentation Accuracy",KPI_Thresholds!$A$2:$F$12,4,FALSE),"Amber","Red")))))</f>
        <v/>
      </c>
      <c r="O21" s="18">
        <f>Monthly_Input!K21</f>
        <v/>
      </c>
      <c r="P21" s="16">
        <f>IF(O21="","",IF(VLOOKUP("Lead Time Variance %",KPI_Thresholds!$A$2:$F$12,2,FALSE)="HIGH",IF(O21&gt;=VLOOKUP("Lead Time Variance %",KPI_Thresholds!$A$2:$F$12,3,FALSE),"Green",IF(O21&gt;=VLOOKUP("Lead Time Variance %",KPI_Thresholds!$A$2:$F$12,4,FALSE),"Amber","Red")),IF(VLOOKUP("Lead Time Variance %",KPI_Thresholds!$A$2:$F$12,2,FALSE)="LOW",IF(O21&lt;=VLOOKUP("Lead Time Variance %",KPI_Thresholds!$A$2:$F$12,3,FALSE),"Green",IF(O21&lt;=VLOOKUP("Lead Time Variance %",KPI_Thresholds!$A$2:$F$12,4,FALSE),"Amber","Red")),IF(ABS(O21)&lt;=VLOOKUP("Lead Time Variance %",KPI_Thresholds!$A$2:$F$12,3,FALSE),"Green",IF(ABS(O21)&lt;=VLOOKUP("Lead Time Variance %",KPI_Thresholds!$A$2:$F$12,4,FALSE),"Amber","Red")))))</f>
        <v/>
      </c>
      <c r="Q21" s="18">
        <f>Monthly_Input!N21</f>
        <v/>
      </c>
      <c r="R21" s="16">
        <f>IF(Q21="","",IF(VLOOKUP("Price Variance vs PO",KPI_Thresholds!$A$2:$F$12,2,FALSE)="HIGH",IF(Q21&gt;=VLOOKUP("Price Variance vs PO",KPI_Thresholds!$A$2:$F$12,3,FALSE),"Green",IF(Q21&gt;=VLOOKUP("Price Variance vs PO",KPI_Thresholds!$A$2:$F$12,4,FALSE),"Amber","Red")),IF(VLOOKUP("Price Variance vs PO",KPI_Thresholds!$A$2:$F$12,2,FALSE)="LOW",IF(Q21&lt;=VLOOKUP("Price Variance vs PO",KPI_Thresholds!$A$2:$F$12,3,FALSE),"Green",IF(Q21&lt;=VLOOKUP("Price Variance vs PO",KPI_Thresholds!$A$2:$F$12,4,FALSE),"Amber","Red")),IF(ABS(Q21)&lt;=VLOOKUP("Price Variance vs PO",KPI_Thresholds!$A$2:$F$12,3,FALSE),"Green",IF(ABS(Q21)&lt;=VLOOKUP("Price Variance vs PO",KPI_Thresholds!$A$2:$F$12,4,FALSE),"Amber","Red")))))</f>
        <v/>
      </c>
      <c r="S21" s="19">
        <f>Monthly_Input!O21</f>
        <v/>
      </c>
      <c r="T21" s="16">
        <f>IF(S21="","",IF(VLOOKUP("NCR Acknowledge Time",KPI_Thresholds!$A$2:$F$12,2,FALSE)="HIGH",IF(S21&gt;=VLOOKUP("NCR Acknowledge Time",KPI_Thresholds!$A$2:$F$12,3,FALSE),"Green",IF(S21&gt;=VLOOKUP("NCR Acknowledge Time",KPI_Thresholds!$A$2:$F$12,4,FALSE),"Amber","Red")),IF(VLOOKUP("NCR Acknowledge Time",KPI_Thresholds!$A$2:$F$12,2,FALSE)="LOW",IF(S21&lt;=VLOOKUP("NCR Acknowledge Time",KPI_Thresholds!$A$2:$F$12,3,FALSE),"Green",IF(S21&lt;=VLOOKUP("NCR Acknowledge Time",KPI_Thresholds!$A$2:$F$12,4,FALSE),"Amber","Red")),IF(ABS(S21)&lt;=VLOOKUP("NCR Acknowledge Time",KPI_Thresholds!$A$2:$F$12,3,FALSE),"Green",IF(ABS(S21)&lt;=VLOOKUP("NCR Acknowledge Time",KPI_Thresholds!$A$2:$F$12,4,FALSE),"Amber","Red")))))</f>
        <v/>
      </c>
      <c r="U21" s="19">
        <f>Monthly_Input!P21</f>
        <v/>
      </c>
      <c r="V21" s="16">
        <f>IF(U21="","",IF(VLOOKUP("CAP/8D Closure Time",KPI_Thresholds!$A$2:$F$12,2,FALSE)="HIGH",IF(U21&gt;=VLOOKUP("CAP/8D Closure Time",KPI_Thresholds!$A$2:$F$12,3,FALSE),"Green",IF(U21&gt;=VLOOKUP("CAP/8D Closure Time",KPI_Thresholds!$A$2:$F$12,4,FALSE),"Amber","Red")),IF(VLOOKUP("CAP/8D Closure Time",KPI_Thresholds!$A$2:$F$12,2,FALSE)="LOW",IF(U21&lt;=VLOOKUP("CAP/8D Closure Time",KPI_Thresholds!$A$2:$F$12,3,FALSE),"Green",IF(U21&lt;=VLOOKUP("CAP/8D Closure Time",KPI_Thresholds!$A$2:$F$12,4,FALSE),"Amber","Red")),IF(ABS(U21)&lt;=VLOOKUP("CAP/8D Closure Time",KPI_Thresholds!$A$2:$F$12,3,FALSE),"Green",IF(ABS(U21)&lt;=VLOOKUP("CAP/8D Closure Time",KPI_Thresholds!$A$2:$F$12,4,FALSE),"Amber","Red")))))</f>
        <v/>
      </c>
      <c r="W21" s="18">
        <f>Monthly_Input!Q21</f>
        <v/>
      </c>
      <c r="X21" s="16">
        <f>IF(W21="","",IF(VLOOKUP("Returns/Warranty Rate",KPI_Thresholds!$A$2:$F$12,2,FALSE)="HIGH",IF(W21&gt;=VLOOKUP("Returns/Warranty Rate",KPI_Thresholds!$A$2:$F$12,3,FALSE),"Green",IF(W21&gt;=VLOOKUP("Returns/Warranty Rate",KPI_Thresholds!$A$2:$F$12,4,FALSE),"Amber","Red")),IF(VLOOKUP("Returns/Warranty Rate",KPI_Thresholds!$A$2:$F$12,2,FALSE)="LOW",IF(W21&lt;=VLOOKUP("Returns/Warranty Rate",KPI_Thresholds!$A$2:$F$12,3,FALSE),"Green",IF(W21&lt;=VLOOKUP("Returns/Warranty Rate",KPI_Thresholds!$A$2:$F$12,4,FALSE),"Amber","Red")),IF(ABS(W21)&lt;=VLOOKUP("Returns/Warranty Rate",KPI_Thresholds!$A$2:$F$12,3,FALSE),"Green",IF(ABS(W21)&lt;=VLOOKUP("Returns/Warranty Rate",KPI_Thresholds!$A$2:$F$12,4,FALSE),"Amber","Red")))))</f>
        <v/>
      </c>
      <c r="Y21" s="20">
        <f>IF(A21="","",SUM(IF(D21="Green",100,IF(D21="Amber",50,IF(D21="Red",0,"")))*VLOOKUP("On-Time Delivery (OTD)",KPI_Thresholds!$A$2:$F$12,6,FALSE),IF(F21="Green",100,IF(F21="Amber",50,IF(F21="Red",0,"")))*VLOOKUP("PPM (defective units)",KPI_Thresholds!$A$2:$F$12,6,FALSE),IF(H21="Green",100,IF(H21="Amber",50,IF(H21="Red",0,"")))*VLOOKUP("AQL Acceptance Rate",KPI_Thresholds!$A$2:$F$12,6,FALSE),IF(J21="Green",100,IF(J21="Amber",50,IF(J21="Red",0,"")))*VLOOKUP("COPQ % of spend",KPI_Thresholds!$A$2:$F$12,6,FALSE),IF(L21="Green",100,IF(L21="Amber",50,IF(L21="Red",0,"")))*VLOOKUP("Compliance Pass Rate",KPI_Thresholds!$A$2:$F$12,6,FALSE),IF(N21="Green",100,IF(N21="Amber",50,IF(N21="Red",0,"")))*VLOOKUP("Documentation Accuracy",KPI_Thresholds!$A$2:$F$12,6,FALSE),IF(P21="Green",100,IF(P21="Amber",50,IF(P21="Red",0,"")))*VLOOKUP("Lead Time Variance %",KPI_Thresholds!$A$2:$F$12,6,FALSE),IF(R21="Green",100,IF(R21="Amber",50,IF(R21="Red",0,"")))*VLOOKUP("Price Variance vs PO",KPI_Thresholds!$A$2:$F$12,6,FALSE),IF(T21="Green",100,IF(T21="Amber",50,IF(T21="Red",0,"")))*VLOOKUP("NCR Acknowledge Time",KPI_Thresholds!$A$2:$F$12,6,FALSE),IF(V21="Green",100,IF(V21="Amber",50,IF(V21="Red",0,"")))*VLOOKUP("CAP/8D Closure Time",KPI_Thresholds!$A$2:$F$12,6,FALSE),IF(X21="Green",100,IF(X21="Amber",50,IF(X21="Red",0,"")))*VLOOKUP("Returns/Warranty Rate",KPI_Thresholds!$A$2:$F$12,6,FALSE))/100)</f>
        <v/>
      </c>
      <c r="Z21" s="16">
        <f>IF(A21="","",IF(OR(D21="Red",L21="Red"),"Conditional",IF(Y21&gt;=90,"Preferred",IF(Y21&gt;=75,"Approved","Conditional"))))</f>
        <v/>
      </c>
    </row>
    <row r="22">
      <c r="A22" s="16">
        <f>Monthly_Input!A22</f>
        <v/>
      </c>
      <c r="B22" s="17">
        <f>Monthly_Input!B22</f>
        <v/>
      </c>
      <c r="C22" s="18">
        <f>Monthly_Input!C22</f>
        <v/>
      </c>
      <c r="D22" s="16">
        <f>IF(C22="","",IF(VLOOKUP("On-Time Delivery (OTD)",KPI_Thresholds!$A$2:$F$12,2,FALSE)="HIGH",IF(C22&gt;=VLOOKUP("On-Time Delivery (OTD)",KPI_Thresholds!$A$2:$F$12,3,FALSE),"Green",IF(C22&gt;=VLOOKUP("On-Time Delivery (OTD)",KPI_Thresholds!$A$2:$F$12,4,FALSE),"Amber","Red")),IF(VLOOKUP("On-Time Delivery (OTD)",KPI_Thresholds!$A$2:$F$12,2,FALSE)="LOW",IF(C22&lt;=VLOOKUP("On-Time Delivery (OTD)",KPI_Thresholds!$A$2:$F$12,3,FALSE),"Green",IF(C22&lt;=VLOOKUP("On-Time Delivery (OTD)",KPI_Thresholds!$A$2:$F$12,4,FALSE),"Amber","Red")),IF(ABS(C22)&lt;=VLOOKUP("On-Time Delivery (OTD)",KPI_Thresholds!$A$2:$F$12,3,FALSE),"Green",IF(ABS(C22)&lt;=VLOOKUP("On-Time Delivery (OTD)",KPI_Thresholds!$A$2:$F$12,4,FALSE),"Amber","Red")))))</f>
        <v/>
      </c>
      <c r="E22" s="19">
        <f>Monthly_Input!D22</f>
        <v/>
      </c>
      <c r="F22" s="16">
        <f>IF(E22="","",IF(VLOOKUP("PPM (defective units)",KPI_Thresholds!$A$2:$F$12,2,FALSE)="HIGH",IF(E22&gt;=VLOOKUP("PPM (defective units)",KPI_Thresholds!$A$2:$F$12,3,FALSE),"Green",IF(E22&gt;=VLOOKUP("PPM (defective units)",KPI_Thresholds!$A$2:$F$12,4,FALSE),"Amber","Red")),IF(VLOOKUP("PPM (defective units)",KPI_Thresholds!$A$2:$F$12,2,FALSE)="LOW",IF(E22&lt;=VLOOKUP("PPM (defective units)",KPI_Thresholds!$A$2:$F$12,3,FALSE),"Green",IF(E22&lt;=VLOOKUP("PPM (defective units)",KPI_Thresholds!$A$2:$F$12,4,FALSE),"Amber","Red")),IF(ABS(E22)&lt;=VLOOKUP("PPM (defective units)",KPI_Thresholds!$A$2:$F$12,3,FALSE),"Green",IF(ABS(E22)&lt;=VLOOKUP("PPM (defective units)",KPI_Thresholds!$A$2:$F$12,4,FALSE),"Amber","Red")))))</f>
        <v/>
      </c>
      <c r="G22" s="18">
        <f>Monthly_Input!E22</f>
        <v/>
      </c>
      <c r="H22" s="16">
        <f>IF(G22="","",IF(VLOOKUP("AQL Acceptance Rate",KPI_Thresholds!$A$2:$F$12,2,FALSE)="HIGH",IF(G22&gt;=VLOOKUP("AQL Acceptance Rate",KPI_Thresholds!$A$2:$F$12,3,FALSE),"Green",IF(G22&gt;=VLOOKUP("AQL Acceptance Rate",KPI_Thresholds!$A$2:$F$12,4,FALSE),"Amber","Red")),IF(VLOOKUP("AQL Acceptance Rate",KPI_Thresholds!$A$2:$F$12,2,FALSE)="LOW",IF(G22&lt;=VLOOKUP("AQL Acceptance Rate",KPI_Thresholds!$A$2:$F$12,3,FALSE),"Green",IF(G22&lt;=VLOOKUP("AQL Acceptance Rate",KPI_Thresholds!$A$2:$F$12,4,FALSE),"Amber","Red")),IF(ABS(G22)&lt;=VLOOKUP("AQL Acceptance Rate",KPI_Thresholds!$A$2:$F$12,3,FALSE),"Green",IF(ABS(G22)&lt;=VLOOKUP("AQL Acceptance Rate",KPI_Thresholds!$A$2:$F$12,4,FALSE),"Amber","Red")))))</f>
        <v/>
      </c>
      <c r="I22" s="18">
        <f>Monthly_Input!F22</f>
        <v/>
      </c>
      <c r="J22" s="16">
        <f>IF(I22="","",IF(VLOOKUP("COPQ % of spend",KPI_Thresholds!$A$2:$F$12,2,FALSE)="HIGH",IF(I22&gt;=VLOOKUP("COPQ % of spend",KPI_Thresholds!$A$2:$F$12,3,FALSE),"Green",IF(I22&gt;=VLOOKUP("COPQ % of spend",KPI_Thresholds!$A$2:$F$12,4,FALSE),"Amber","Red")),IF(VLOOKUP("COPQ % of spend",KPI_Thresholds!$A$2:$F$12,2,FALSE)="LOW",IF(I22&lt;=VLOOKUP("COPQ % of spend",KPI_Thresholds!$A$2:$F$12,3,FALSE),"Green",IF(I22&lt;=VLOOKUP("COPQ % of spend",KPI_Thresholds!$A$2:$F$12,4,FALSE),"Amber","Red")),IF(ABS(I22)&lt;=VLOOKUP("COPQ % of spend",KPI_Thresholds!$A$2:$F$12,3,FALSE),"Green",IF(ABS(I22)&lt;=VLOOKUP("COPQ % of spend",KPI_Thresholds!$A$2:$F$12,4,FALSE),"Amber","Red")))))</f>
        <v/>
      </c>
      <c r="K22" s="18">
        <f>Monthly_Input!G22</f>
        <v/>
      </c>
      <c r="L22" s="16">
        <f>IF(K22="","",IF(VLOOKUP("Compliance Pass Rate",KPI_Thresholds!$A$2:$F$12,2,FALSE)="HIGH",IF(K22&gt;=VLOOKUP("Compliance Pass Rate",KPI_Thresholds!$A$2:$F$12,3,FALSE),"Green",IF(K22&gt;=VLOOKUP("Compliance Pass Rate",KPI_Thresholds!$A$2:$F$12,4,FALSE),"Amber","Red")),IF(VLOOKUP("Compliance Pass Rate",KPI_Thresholds!$A$2:$F$12,2,FALSE)="LOW",IF(K22&lt;=VLOOKUP("Compliance Pass Rate",KPI_Thresholds!$A$2:$F$12,3,FALSE),"Green",IF(K22&lt;=VLOOKUP("Compliance Pass Rate",KPI_Thresholds!$A$2:$F$12,4,FALSE),"Amber","Red")),IF(ABS(K22)&lt;=VLOOKUP("Compliance Pass Rate",KPI_Thresholds!$A$2:$F$12,3,FALSE),"Green",IF(ABS(K22)&lt;=VLOOKUP("Compliance Pass Rate",KPI_Thresholds!$A$2:$F$12,4,FALSE),"Amber","Red")))))</f>
        <v/>
      </c>
      <c r="M22" s="18">
        <f>Monthly_Input!H22</f>
        <v/>
      </c>
      <c r="N22" s="16">
        <f>IF(M22="","",IF(VLOOKUP("Documentation Accuracy",KPI_Thresholds!$A$2:$F$12,2,FALSE)="HIGH",IF(M22&gt;=VLOOKUP("Documentation Accuracy",KPI_Thresholds!$A$2:$F$12,3,FALSE),"Green",IF(M22&gt;=VLOOKUP("Documentation Accuracy",KPI_Thresholds!$A$2:$F$12,4,FALSE),"Amber","Red")),IF(VLOOKUP("Documentation Accuracy",KPI_Thresholds!$A$2:$F$12,2,FALSE)="LOW",IF(M22&lt;=VLOOKUP("Documentation Accuracy",KPI_Thresholds!$A$2:$F$12,3,FALSE),"Green",IF(M22&lt;=VLOOKUP("Documentation Accuracy",KPI_Thresholds!$A$2:$F$12,4,FALSE),"Amber","Red")),IF(ABS(M22)&lt;=VLOOKUP("Documentation Accuracy",KPI_Thresholds!$A$2:$F$12,3,FALSE),"Green",IF(ABS(M22)&lt;=VLOOKUP("Documentation Accuracy",KPI_Thresholds!$A$2:$F$12,4,FALSE),"Amber","Red")))))</f>
        <v/>
      </c>
      <c r="O22" s="18">
        <f>Monthly_Input!K22</f>
        <v/>
      </c>
      <c r="P22" s="16">
        <f>IF(O22="","",IF(VLOOKUP("Lead Time Variance %",KPI_Thresholds!$A$2:$F$12,2,FALSE)="HIGH",IF(O22&gt;=VLOOKUP("Lead Time Variance %",KPI_Thresholds!$A$2:$F$12,3,FALSE),"Green",IF(O22&gt;=VLOOKUP("Lead Time Variance %",KPI_Thresholds!$A$2:$F$12,4,FALSE),"Amber","Red")),IF(VLOOKUP("Lead Time Variance %",KPI_Thresholds!$A$2:$F$12,2,FALSE)="LOW",IF(O22&lt;=VLOOKUP("Lead Time Variance %",KPI_Thresholds!$A$2:$F$12,3,FALSE),"Green",IF(O22&lt;=VLOOKUP("Lead Time Variance %",KPI_Thresholds!$A$2:$F$12,4,FALSE),"Amber","Red")),IF(ABS(O22)&lt;=VLOOKUP("Lead Time Variance %",KPI_Thresholds!$A$2:$F$12,3,FALSE),"Green",IF(ABS(O22)&lt;=VLOOKUP("Lead Time Variance %",KPI_Thresholds!$A$2:$F$12,4,FALSE),"Amber","Red")))))</f>
        <v/>
      </c>
      <c r="Q22" s="18">
        <f>Monthly_Input!N22</f>
        <v/>
      </c>
      <c r="R22" s="16">
        <f>IF(Q22="","",IF(VLOOKUP("Price Variance vs PO",KPI_Thresholds!$A$2:$F$12,2,FALSE)="HIGH",IF(Q22&gt;=VLOOKUP("Price Variance vs PO",KPI_Thresholds!$A$2:$F$12,3,FALSE),"Green",IF(Q22&gt;=VLOOKUP("Price Variance vs PO",KPI_Thresholds!$A$2:$F$12,4,FALSE),"Amber","Red")),IF(VLOOKUP("Price Variance vs PO",KPI_Thresholds!$A$2:$F$12,2,FALSE)="LOW",IF(Q22&lt;=VLOOKUP("Price Variance vs PO",KPI_Thresholds!$A$2:$F$12,3,FALSE),"Green",IF(Q22&lt;=VLOOKUP("Price Variance vs PO",KPI_Thresholds!$A$2:$F$12,4,FALSE),"Amber","Red")),IF(ABS(Q22)&lt;=VLOOKUP("Price Variance vs PO",KPI_Thresholds!$A$2:$F$12,3,FALSE),"Green",IF(ABS(Q22)&lt;=VLOOKUP("Price Variance vs PO",KPI_Thresholds!$A$2:$F$12,4,FALSE),"Amber","Red")))))</f>
        <v/>
      </c>
      <c r="S22" s="19">
        <f>Monthly_Input!O22</f>
        <v/>
      </c>
      <c r="T22" s="16">
        <f>IF(S22="","",IF(VLOOKUP("NCR Acknowledge Time",KPI_Thresholds!$A$2:$F$12,2,FALSE)="HIGH",IF(S22&gt;=VLOOKUP("NCR Acknowledge Time",KPI_Thresholds!$A$2:$F$12,3,FALSE),"Green",IF(S22&gt;=VLOOKUP("NCR Acknowledge Time",KPI_Thresholds!$A$2:$F$12,4,FALSE),"Amber","Red")),IF(VLOOKUP("NCR Acknowledge Time",KPI_Thresholds!$A$2:$F$12,2,FALSE)="LOW",IF(S22&lt;=VLOOKUP("NCR Acknowledge Time",KPI_Thresholds!$A$2:$F$12,3,FALSE),"Green",IF(S22&lt;=VLOOKUP("NCR Acknowledge Time",KPI_Thresholds!$A$2:$F$12,4,FALSE),"Amber","Red")),IF(ABS(S22)&lt;=VLOOKUP("NCR Acknowledge Time",KPI_Thresholds!$A$2:$F$12,3,FALSE),"Green",IF(ABS(S22)&lt;=VLOOKUP("NCR Acknowledge Time",KPI_Thresholds!$A$2:$F$12,4,FALSE),"Amber","Red")))))</f>
        <v/>
      </c>
      <c r="U22" s="19">
        <f>Monthly_Input!P22</f>
        <v/>
      </c>
      <c r="V22" s="16">
        <f>IF(U22="","",IF(VLOOKUP("CAP/8D Closure Time",KPI_Thresholds!$A$2:$F$12,2,FALSE)="HIGH",IF(U22&gt;=VLOOKUP("CAP/8D Closure Time",KPI_Thresholds!$A$2:$F$12,3,FALSE),"Green",IF(U22&gt;=VLOOKUP("CAP/8D Closure Time",KPI_Thresholds!$A$2:$F$12,4,FALSE),"Amber","Red")),IF(VLOOKUP("CAP/8D Closure Time",KPI_Thresholds!$A$2:$F$12,2,FALSE)="LOW",IF(U22&lt;=VLOOKUP("CAP/8D Closure Time",KPI_Thresholds!$A$2:$F$12,3,FALSE),"Green",IF(U22&lt;=VLOOKUP("CAP/8D Closure Time",KPI_Thresholds!$A$2:$F$12,4,FALSE),"Amber","Red")),IF(ABS(U22)&lt;=VLOOKUP("CAP/8D Closure Time",KPI_Thresholds!$A$2:$F$12,3,FALSE),"Green",IF(ABS(U22)&lt;=VLOOKUP("CAP/8D Closure Time",KPI_Thresholds!$A$2:$F$12,4,FALSE),"Amber","Red")))))</f>
        <v/>
      </c>
      <c r="W22" s="18">
        <f>Monthly_Input!Q22</f>
        <v/>
      </c>
      <c r="X22" s="16">
        <f>IF(W22="","",IF(VLOOKUP("Returns/Warranty Rate",KPI_Thresholds!$A$2:$F$12,2,FALSE)="HIGH",IF(W22&gt;=VLOOKUP("Returns/Warranty Rate",KPI_Thresholds!$A$2:$F$12,3,FALSE),"Green",IF(W22&gt;=VLOOKUP("Returns/Warranty Rate",KPI_Thresholds!$A$2:$F$12,4,FALSE),"Amber","Red")),IF(VLOOKUP("Returns/Warranty Rate",KPI_Thresholds!$A$2:$F$12,2,FALSE)="LOW",IF(W22&lt;=VLOOKUP("Returns/Warranty Rate",KPI_Thresholds!$A$2:$F$12,3,FALSE),"Green",IF(W22&lt;=VLOOKUP("Returns/Warranty Rate",KPI_Thresholds!$A$2:$F$12,4,FALSE),"Amber","Red")),IF(ABS(W22)&lt;=VLOOKUP("Returns/Warranty Rate",KPI_Thresholds!$A$2:$F$12,3,FALSE),"Green",IF(ABS(W22)&lt;=VLOOKUP("Returns/Warranty Rate",KPI_Thresholds!$A$2:$F$12,4,FALSE),"Amber","Red")))))</f>
        <v/>
      </c>
      <c r="Y22" s="20">
        <f>IF(A22="","",SUM(IF(D22="Green",100,IF(D22="Amber",50,IF(D22="Red",0,"")))*VLOOKUP("On-Time Delivery (OTD)",KPI_Thresholds!$A$2:$F$12,6,FALSE),IF(F22="Green",100,IF(F22="Amber",50,IF(F22="Red",0,"")))*VLOOKUP("PPM (defective units)",KPI_Thresholds!$A$2:$F$12,6,FALSE),IF(H22="Green",100,IF(H22="Amber",50,IF(H22="Red",0,"")))*VLOOKUP("AQL Acceptance Rate",KPI_Thresholds!$A$2:$F$12,6,FALSE),IF(J22="Green",100,IF(J22="Amber",50,IF(J22="Red",0,"")))*VLOOKUP("COPQ % of spend",KPI_Thresholds!$A$2:$F$12,6,FALSE),IF(L22="Green",100,IF(L22="Amber",50,IF(L22="Red",0,"")))*VLOOKUP("Compliance Pass Rate",KPI_Thresholds!$A$2:$F$12,6,FALSE),IF(N22="Green",100,IF(N22="Amber",50,IF(N22="Red",0,"")))*VLOOKUP("Documentation Accuracy",KPI_Thresholds!$A$2:$F$12,6,FALSE),IF(P22="Green",100,IF(P22="Amber",50,IF(P22="Red",0,"")))*VLOOKUP("Lead Time Variance %",KPI_Thresholds!$A$2:$F$12,6,FALSE),IF(R22="Green",100,IF(R22="Amber",50,IF(R22="Red",0,"")))*VLOOKUP("Price Variance vs PO",KPI_Thresholds!$A$2:$F$12,6,FALSE),IF(T22="Green",100,IF(T22="Amber",50,IF(T22="Red",0,"")))*VLOOKUP("NCR Acknowledge Time",KPI_Thresholds!$A$2:$F$12,6,FALSE),IF(V22="Green",100,IF(V22="Amber",50,IF(V22="Red",0,"")))*VLOOKUP("CAP/8D Closure Time",KPI_Thresholds!$A$2:$F$12,6,FALSE),IF(X22="Green",100,IF(X22="Amber",50,IF(X22="Red",0,"")))*VLOOKUP("Returns/Warranty Rate",KPI_Thresholds!$A$2:$F$12,6,FALSE))/100)</f>
        <v/>
      </c>
      <c r="Z22" s="16">
        <f>IF(A22="","",IF(OR(D22="Red",L22="Red"),"Conditional",IF(Y22&gt;=90,"Preferred",IF(Y22&gt;=75,"Approved","Conditional"))))</f>
        <v/>
      </c>
    </row>
    <row r="23">
      <c r="A23" s="16">
        <f>Monthly_Input!A23</f>
        <v/>
      </c>
      <c r="B23" s="17">
        <f>Monthly_Input!B23</f>
        <v/>
      </c>
      <c r="C23" s="18">
        <f>Monthly_Input!C23</f>
        <v/>
      </c>
      <c r="D23" s="16">
        <f>IF(C23="","",IF(VLOOKUP("On-Time Delivery (OTD)",KPI_Thresholds!$A$2:$F$12,2,FALSE)="HIGH",IF(C23&gt;=VLOOKUP("On-Time Delivery (OTD)",KPI_Thresholds!$A$2:$F$12,3,FALSE),"Green",IF(C23&gt;=VLOOKUP("On-Time Delivery (OTD)",KPI_Thresholds!$A$2:$F$12,4,FALSE),"Amber","Red")),IF(VLOOKUP("On-Time Delivery (OTD)",KPI_Thresholds!$A$2:$F$12,2,FALSE)="LOW",IF(C23&lt;=VLOOKUP("On-Time Delivery (OTD)",KPI_Thresholds!$A$2:$F$12,3,FALSE),"Green",IF(C23&lt;=VLOOKUP("On-Time Delivery (OTD)",KPI_Thresholds!$A$2:$F$12,4,FALSE),"Amber","Red")),IF(ABS(C23)&lt;=VLOOKUP("On-Time Delivery (OTD)",KPI_Thresholds!$A$2:$F$12,3,FALSE),"Green",IF(ABS(C23)&lt;=VLOOKUP("On-Time Delivery (OTD)",KPI_Thresholds!$A$2:$F$12,4,FALSE),"Amber","Red")))))</f>
        <v/>
      </c>
      <c r="E23" s="19">
        <f>Monthly_Input!D23</f>
        <v/>
      </c>
      <c r="F23" s="16">
        <f>IF(E23="","",IF(VLOOKUP("PPM (defective units)",KPI_Thresholds!$A$2:$F$12,2,FALSE)="HIGH",IF(E23&gt;=VLOOKUP("PPM (defective units)",KPI_Thresholds!$A$2:$F$12,3,FALSE),"Green",IF(E23&gt;=VLOOKUP("PPM (defective units)",KPI_Thresholds!$A$2:$F$12,4,FALSE),"Amber","Red")),IF(VLOOKUP("PPM (defective units)",KPI_Thresholds!$A$2:$F$12,2,FALSE)="LOW",IF(E23&lt;=VLOOKUP("PPM (defective units)",KPI_Thresholds!$A$2:$F$12,3,FALSE),"Green",IF(E23&lt;=VLOOKUP("PPM (defective units)",KPI_Thresholds!$A$2:$F$12,4,FALSE),"Amber","Red")),IF(ABS(E23)&lt;=VLOOKUP("PPM (defective units)",KPI_Thresholds!$A$2:$F$12,3,FALSE),"Green",IF(ABS(E23)&lt;=VLOOKUP("PPM (defective units)",KPI_Thresholds!$A$2:$F$12,4,FALSE),"Amber","Red")))))</f>
        <v/>
      </c>
      <c r="G23" s="18">
        <f>Monthly_Input!E23</f>
        <v/>
      </c>
      <c r="H23" s="16">
        <f>IF(G23="","",IF(VLOOKUP("AQL Acceptance Rate",KPI_Thresholds!$A$2:$F$12,2,FALSE)="HIGH",IF(G23&gt;=VLOOKUP("AQL Acceptance Rate",KPI_Thresholds!$A$2:$F$12,3,FALSE),"Green",IF(G23&gt;=VLOOKUP("AQL Acceptance Rate",KPI_Thresholds!$A$2:$F$12,4,FALSE),"Amber","Red")),IF(VLOOKUP("AQL Acceptance Rate",KPI_Thresholds!$A$2:$F$12,2,FALSE)="LOW",IF(G23&lt;=VLOOKUP("AQL Acceptance Rate",KPI_Thresholds!$A$2:$F$12,3,FALSE),"Green",IF(G23&lt;=VLOOKUP("AQL Acceptance Rate",KPI_Thresholds!$A$2:$F$12,4,FALSE),"Amber","Red")),IF(ABS(G23)&lt;=VLOOKUP("AQL Acceptance Rate",KPI_Thresholds!$A$2:$F$12,3,FALSE),"Green",IF(ABS(G23)&lt;=VLOOKUP("AQL Acceptance Rate",KPI_Thresholds!$A$2:$F$12,4,FALSE),"Amber","Red")))))</f>
        <v/>
      </c>
      <c r="I23" s="18">
        <f>Monthly_Input!F23</f>
        <v/>
      </c>
      <c r="J23" s="16">
        <f>IF(I23="","",IF(VLOOKUP("COPQ % of spend",KPI_Thresholds!$A$2:$F$12,2,FALSE)="HIGH",IF(I23&gt;=VLOOKUP("COPQ % of spend",KPI_Thresholds!$A$2:$F$12,3,FALSE),"Green",IF(I23&gt;=VLOOKUP("COPQ % of spend",KPI_Thresholds!$A$2:$F$12,4,FALSE),"Amber","Red")),IF(VLOOKUP("COPQ % of spend",KPI_Thresholds!$A$2:$F$12,2,FALSE)="LOW",IF(I23&lt;=VLOOKUP("COPQ % of spend",KPI_Thresholds!$A$2:$F$12,3,FALSE),"Green",IF(I23&lt;=VLOOKUP("COPQ % of spend",KPI_Thresholds!$A$2:$F$12,4,FALSE),"Amber","Red")),IF(ABS(I23)&lt;=VLOOKUP("COPQ % of spend",KPI_Thresholds!$A$2:$F$12,3,FALSE),"Green",IF(ABS(I23)&lt;=VLOOKUP("COPQ % of spend",KPI_Thresholds!$A$2:$F$12,4,FALSE),"Amber","Red")))))</f>
        <v/>
      </c>
      <c r="K23" s="18">
        <f>Monthly_Input!G23</f>
        <v/>
      </c>
      <c r="L23" s="16">
        <f>IF(K23="","",IF(VLOOKUP("Compliance Pass Rate",KPI_Thresholds!$A$2:$F$12,2,FALSE)="HIGH",IF(K23&gt;=VLOOKUP("Compliance Pass Rate",KPI_Thresholds!$A$2:$F$12,3,FALSE),"Green",IF(K23&gt;=VLOOKUP("Compliance Pass Rate",KPI_Thresholds!$A$2:$F$12,4,FALSE),"Amber","Red")),IF(VLOOKUP("Compliance Pass Rate",KPI_Thresholds!$A$2:$F$12,2,FALSE)="LOW",IF(K23&lt;=VLOOKUP("Compliance Pass Rate",KPI_Thresholds!$A$2:$F$12,3,FALSE),"Green",IF(K23&lt;=VLOOKUP("Compliance Pass Rate",KPI_Thresholds!$A$2:$F$12,4,FALSE),"Amber","Red")),IF(ABS(K23)&lt;=VLOOKUP("Compliance Pass Rate",KPI_Thresholds!$A$2:$F$12,3,FALSE),"Green",IF(ABS(K23)&lt;=VLOOKUP("Compliance Pass Rate",KPI_Thresholds!$A$2:$F$12,4,FALSE),"Amber","Red")))))</f>
        <v/>
      </c>
      <c r="M23" s="18">
        <f>Monthly_Input!H23</f>
        <v/>
      </c>
      <c r="N23" s="16">
        <f>IF(M23="","",IF(VLOOKUP("Documentation Accuracy",KPI_Thresholds!$A$2:$F$12,2,FALSE)="HIGH",IF(M23&gt;=VLOOKUP("Documentation Accuracy",KPI_Thresholds!$A$2:$F$12,3,FALSE),"Green",IF(M23&gt;=VLOOKUP("Documentation Accuracy",KPI_Thresholds!$A$2:$F$12,4,FALSE),"Amber","Red")),IF(VLOOKUP("Documentation Accuracy",KPI_Thresholds!$A$2:$F$12,2,FALSE)="LOW",IF(M23&lt;=VLOOKUP("Documentation Accuracy",KPI_Thresholds!$A$2:$F$12,3,FALSE),"Green",IF(M23&lt;=VLOOKUP("Documentation Accuracy",KPI_Thresholds!$A$2:$F$12,4,FALSE),"Amber","Red")),IF(ABS(M23)&lt;=VLOOKUP("Documentation Accuracy",KPI_Thresholds!$A$2:$F$12,3,FALSE),"Green",IF(ABS(M23)&lt;=VLOOKUP("Documentation Accuracy",KPI_Thresholds!$A$2:$F$12,4,FALSE),"Amber","Red")))))</f>
        <v/>
      </c>
      <c r="O23" s="18">
        <f>Monthly_Input!K23</f>
        <v/>
      </c>
      <c r="P23" s="16">
        <f>IF(O23="","",IF(VLOOKUP("Lead Time Variance %",KPI_Thresholds!$A$2:$F$12,2,FALSE)="HIGH",IF(O23&gt;=VLOOKUP("Lead Time Variance %",KPI_Thresholds!$A$2:$F$12,3,FALSE),"Green",IF(O23&gt;=VLOOKUP("Lead Time Variance %",KPI_Thresholds!$A$2:$F$12,4,FALSE),"Amber","Red")),IF(VLOOKUP("Lead Time Variance %",KPI_Thresholds!$A$2:$F$12,2,FALSE)="LOW",IF(O23&lt;=VLOOKUP("Lead Time Variance %",KPI_Thresholds!$A$2:$F$12,3,FALSE),"Green",IF(O23&lt;=VLOOKUP("Lead Time Variance %",KPI_Thresholds!$A$2:$F$12,4,FALSE),"Amber","Red")),IF(ABS(O23)&lt;=VLOOKUP("Lead Time Variance %",KPI_Thresholds!$A$2:$F$12,3,FALSE),"Green",IF(ABS(O23)&lt;=VLOOKUP("Lead Time Variance %",KPI_Thresholds!$A$2:$F$12,4,FALSE),"Amber","Red")))))</f>
        <v/>
      </c>
      <c r="Q23" s="18">
        <f>Monthly_Input!N23</f>
        <v/>
      </c>
      <c r="R23" s="16">
        <f>IF(Q23="","",IF(VLOOKUP("Price Variance vs PO",KPI_Thresholds!$A$2:$F$12,2,FALSE)="HIGH",IF(Q23&gt;=VLOOKUP("Price Variance vs PO",KPI_Thresholds!$A$2:$F$12,3,FALSE),"Green",IF(Q23&gt;=VLOOKUP("Price Variance vs PO",KPI_Thresholds!$A$2:$F$12,4,FALSE),"Amber","Red")),IF(VLOOKUP("Price Variance vs PO",KPI_Thresholds!$A$2:$F$12,2,FALSE)="LOW",IF(Q23&lt;=VLOOKUP("Price Variance vs PO",KPI_Thresholds!$A$2:$F$12,3,FALSE),"Green",IF(Q23&lt;=VLOOKUP("Price Variance vs PO",KPI_Thresholds!$A$2:$F$12,4,FALSE),"Amber","Red")),IF(ABS(Q23)&lt;=VLOOKUP("Price Variance vs PO",KPI_Thresholds!$A$2:$F$12,3,FALSE),"Green",IF(ABS(Q23)&lt;=VLOOKUP("Price Variance vs PO",KPI_Thresholds!$A$2:$F$12,4,FALSE),"Amber","Red")))))</f>
        <v/>
      </c>
      <c r="S23" s="19">
        <f>Monthly_Input!O23</f>
        <v/>
      </c>
      <c r="T23" s="16">
        <f>IF(S23="","",IF(VLOOKUP("NCR Acknowledge Time",KPI_Thresholds!$A$2:$F$12,2,FALSE)="HIGH",IF(S23&gt;=VLOOKUP("NCR Acknowledge Time",KPI_Thresholds!$A$2:$F$12,3,FALSE),"Green",IF(S23&gt;=VLOOKUP("NCR Acknowledge Time",KPI_Thresholds!$A$2:$F$12,4,FALSE),"Amber","Red")),IF(VLOOKUP("NCR Acknowledge Time",KPI_Thresholds!$A$2:$F$12,2,FALSE)="LOW",IF(S23&lt;=VLOOKUP("NCR Acknowledge Time",KPI_Thresholds!$A$2:$F$12,3,FALSE),"Green",IF(S23&lt;=VLOOKUP("NCR Acknowledge Time",KPI_Thresholds!$A$2:$F$12,4,FALSE),"Amber","Red")),IF(ABS(S23)&lt;=VLOOKUP("NCR Acknowledge Time",KPI_Thresholds!$A$2:$F$12,3,FALSE),"Green",IF(ABS(S23)&lt;=VLOOKUP("NCR Acknowledge Time",KPI_Thresholds!$A$2:$F$12,4,FALSE),"Amber","Red")))))</f>
        <v/>
      </c>
      <c r="U23" s="19">
        <f>Monthly_Input!P23</f>
        <v/>
      </c>
      <c r="V23" s="16">
        <f>IF(U23="","",IF(VLOOKUP("CAP/8D Closure Time",KPI_Thresholds!$A$2:$F$12,2,FALSE)="HIGH",IF(U23&gt;=VLOOKUP("CAP/8D Closure Time",KPI_Thresholds!$A$2:$F$12,3,FALSE),"Green",IF(U23&gt;=VLOOKUP("CAP/8D Closure Time",KPI_Thresholds!$A$2:$F$12,4,FALSE),"Amber","Red")),IF(VLOOKUP("CAP/8D Closure Time",KPI_Thresholds!$A$2:$F$12,2,FALSE)="LOW",IF(U23&lt;=VLOOKUP("CAP/8D Closure Time",KPI_Thresholds!$A$2:$F$12,3,FALSE),"Green",IF(U23&lt;=VLOOKUP("CAP/8D Closure Time",KPI_Thresholds!$A$2:$F$12,4,FALSE),"Amber","Red")),IF(ABS(U23)&lt;=VLOOKUP("CAP/8D Closure Time",KPI_Thresholds!$A$2:$F$12,3,FALSE),"Green",IF(ABS(U23)&lt;=VLOOKUP("CAP/8D Closure Time",KPI_Thresholds!$A$2:$F$12,4,FALSE),"Amber","Red")))))</f>
        <v/>
      </c>
      <c r="W23" s="18">
        <f>Monthly_Input!Q23</f>
        <v/>
      </c>
      <c r="X23" s="16">
        <f>IF(W23="","",IF(VLOOKUP("Returns/Warranty Rate",KPI_Thresholds!$A$2:$F$12,2,FALSE)="HIGH",IF(W23&gt;=VLOOKUP("Returns/Warranty Rate",KPI_Thresholds!$A$2:$F$12,3,FALSE),"Green",IF(W23&gt;=VLOOKUP("Returns/Warranty Rate",KPI_Thresholds!$A$2:$F$12,4,FALSE),"Amber","Red")),IF(VLOOKUP("Returns/Warranty Rate",KPI_Thresholds!$A$2:$F$12,2,FALSE)="LOW",IF(W23&lt;=VLOOKUP("Returns/Warranty Rate",KPI_Thresholds!$A$2:$F$12,3,FALSE),"Green",IF(W23&lt;=VLOOKUP("Returns/Warranty Rate",KPI_Thresholds!$A$2:$F$12,4,FALSE),"Amber","Red")),IF(ABS(W23)&lt;=VLOOKUP("Returns/Warranty Rate",KPI_Thresholds!$A$2:$F$12,3,FALSE),"Green",IF(ABS(W23)&lt;=VLOOKUP("Returns/Warranty Rate",KPI_Thresholds!$A$2:$F$12,4,FALSE),"Amber","Red")))))</f>
        <v/>
      </c>
      <c r="Y23" s="20">
        <f>IF(A23="","",SUM(IF(D23="Green",100,IF(D23="Amber",50,IF(D23="Red",0,"")))*VLOOKUP("On-Time Delivery (OTD)",KPI_Thresholds!$A$2:$F$12,6,FALSE),IF(F23="Green",100,IF(F23="Amber",50,IF(F23="Red",0,"")))*VLOOKUP("PPM (defective units)",KPI_Thresholds!$A$2:$F$12,6,FALSE),IF(H23="Green",100,IF(H23="Amber",50,IF(H23="Red",0,"")))*VLOOKUP("AQL Acceptance Rate",KPI_Thresholds!$A$2:$F$12,6,FALSE),IF(J23="Green",100,IF(J23="Amber",50,IF(J23="Red",0,"")))*VLOOKUP("COPQ % of spend",KPI_Thresholds!$A$2:$F$12,6,FALSE),IF(L23="Green",100,IF(L23="Amber",50,IF(L23="Red",0,"")))*VLOOKUP("Compliance Pass Rate",KPI_Thresholds!$A$2:$F$12,6,FALSE),IF(N23="Green",100,IF(N23="Amber",50,IF(N23="Red",0,"")))*VLOOKUP("Documentation Accuracy",KPI_Thresholds!$A$2:$F$12,6,FALSE),IF(P23="Green",100,IF(P23="Amber",50,IF(P23="Red",0,"")))*VLOOKUP("Lead Time Variance %",KPI_Thresholds!$A$2:$F$12,6,FALSE),IF(R23="Green",100,IF(R23="Amber",50,IF(R23="Red",0,"")))*VLOOKUP("Price Variance vs PO",KPI_Thresholds!$A$2:$F$12,6,FALSE),IF(T23="Green",100,IF(T23="Amber",50,IF(T23="Red",0,"")))*VLOOKUP("NCR Acknowledge Time",KPI_Thresholds!$A$2:$F$12,6,FALSE),IF(V23="Green",100,IF(V23="Amber",50,IF(V23="Red",0,"")))*VLOOKUP("CAP/8D Closure Time",KPI_Thresholds!$A$2:$F$12,6,FALSE),IF(X23="Green",100,IF(X23="Amber",50,IF(X23="Red",0,"")))*VLOOKUP("Returns/Warranty Rate",KPI_Thresholds!$A$2:$F$12,6,FALSE))/100)</f>
        <v/>
      </c>
      <c r="Z23" s="16">
        <f>IF(A23="","",IF(OR(D23="Red",L23="Red"),"Conditional",IF(Y23&gt;=90,"Preferred",IF(Y23&gt;=75,"Approved","Conditional"))))</f>
        <v/>
      </c>
    </row>
    <row r="24">
      <c r="A24" s="16">
        <f>Monthly_Input!A24</f>
        <v/>
      </c>
      <c r="B24" s="17">
        <f>Monthly_Input!B24</f>
        <v/>
      </c>
      <c r="C24" s="18">
        <f>Monthly_Input!C24</f>
        <v/>
      </c>
      <c r="D24" s="16">
        <f>IF(C24="","",IF(VLOOKUP("On-Time Delivery (OTD)",KPI_Thresholds!$A$2:$F$12,2,FALSE)="HIGH",IF(C24&gt;=VLOOKUP("On-Time Delivery (OTD)",KPI_Thresholds!$A$2:$F$12,3,FALSE),"Green",IF(C24&gt;=VLOOKUP("On-Time Delivery (OTD)",KPI_Thresholds!$A$2:$F$12,4,FALSE),"Amber","Red")),IF(VLOOKUP("On-Time Delivery (OTD)",KPI_Thresholds!$A$2:$F$12,2,FALSE)="LOW",IF(C24&lt;=VLOOKUP("On-Time Delivery (OTD)",KPI_Thresholds!$A$2:$F$12,3,FALSE),"Green",IF(C24&lt;=VLOOKUP("On-Time Delivery (OTD)",KPI_Thresholds!$A$2:$F$12,4,FALSE),"Amber","Red")),IF(ABS(C24)&lt;=VLOOKUP("On-Time Delivery (OTD)",KPI_Thresholds!$A$2:$F$12,3,FALSE),"Green",IF(ABS(C24)&lt;=VLOOKUP("On-Time Delivery (OTD)",KPI_Thresholds!$A$2:$F$12,4,FALSE),"Amber","Red")))))</f>
        <v/>
      </c>
      <c r="E24" s="19">
        <f>Monthly_Input!D24</f>
        <v/>
      </c>
      <c r="F24" s="16">
        <f>IF(E24="","",IF(VLOOKUP("PPM (defective units)",KPI_Thresholds!$A$2:$F$12,2,FALSE)="HIGH",IF(E24&gt;=VLOOKUP("PPM (defective units)",KPI_Thresholds!$A$2:$F$12,3,FALSE),"Green",IF(E24&gt;=VLOOKUP("PPM (defective units)",KPI_Thresholds!$A$2:$F$12,4,FALSE),"Amber","Red")),IF(VLOOKUP("PPM (defective units)",KPI_Thresholds!$A$2:$F$12,2,FALSE)="LOW",IF(E24&lt;=VLOOKUP("PPM (defective units)",KPI_Thresholds!$A$2:$F$12,3,FALSE),"Green",IF(E24&lt;=VLOOKUP("PPM (defective units)",KPI_Thresholds!$A$2:$F$12,4,FALSE),"Amber","Red")),IF(ABS(E24)&lt;=VLOOKUP("PPM (defective units)",KPI_Thresholds!$A$2:$F$12,3,FALSE),"Green",IF(ABS(E24)&lt;=VLOOKUP("PPM (defective units)",KPI_Thresholds!$A$2:$F$12,4,FALSE),"Amber","Red")))))</f>
        <v/>
      </c>
      <c r="G24" s="18">
        <f>Monthly_Input!E24</f>
        <v/>
      </c>
      <c r="H24" s="16">
        <f>IF(G24="","",IF(VLOOKUP("AQL Acceptance Rate",KPI_Thresholds!$A$2:$F$12,2,FALSE)="HIGH",IF(G24&gt;=VLOOKUP("AQL Acceptance Rate",KPI_Thresholds!$A$2:$F$12,3,FALSE),"Green",IF(G24&gt;=VLOOKUP("AQL Acceptance Rate",KPI_Thresholds!$A$2:$F$12,4,FALSE),"Amber","Red")),IF(VLOOKUP("AQL Acceptance Rate",KPI_Thresholds!$A$2:$F$12,2,FALSE)="LOW",IF(G24&lt;=VLOOKUP("AQL Acceptance Rate",KPI_Thresholds!$A$2:$F$12,3,FALSE),"Green",IF(G24&lt;=VLOOKUP("AQL Acceptance Rate",KPI_Thresholds!$A$2:$F$12,4,FALSE),"Amber","Red")),IF(ABS(G24)&lt;=VLOOKUP("AQL Acceptance Rate",KPI_Thresholds!$A$2:$F$12,3,FALSE),"Green",IF(ABS(G24)&lt;=VLOOKUP("AQL Acceptance Rate",KPI_Thresholds!$A$2:$F$12,4,FALSE),"Amber","Red")))))</f>
        <v/>
      </c>
      <c r="I24" s="18">
        <f>Monthly_Input!F24</f>
        <v/>
      </c>
      <c r="J24" s="16">
        <f>IF(I24="","",IF(VLOOKUP("COPQ % of spend",KPI_Thresholds!$A$2:$F$12,2,FALSE)="HIGH",IF(I24&gt;=VLOOKUP("COPQ % of spend",KPI_Thresholds!$A$2:$F$12,3,FALSE),"Green",IF(I24&gt;=VLOOKUP("COPQ % of spend",KPI_Thresholds!$A$2:$F$12,4,FALSE),"Amber","Red")),IF(VLOOKUP("COPQ % of spend",KPI_Thresholds!$A$2:$F$12,2,FALSE)="LOW",IF(I24&lt;=VLOOKUP("COPQ % of spend",KPI_Thresholds!$A$2:$F$12,3,FALSE),"Green",IF(I24&lt;=VLOOKUP("COPQ % of spend",KPI_Thresholds!$A$2:$F$12,4,FALSE),"Amber","Red")),IF(ABS(I24)&lt;=VLOOKUP("COPQ % of spend",KPI_Thresholds!$A$2:$F$12,3,FALSE),"Green",IF(ABS(I24)&lt;=VLOOKUP("COPQ % of spend",KPI_Thresholds!$A$2:$F$12,4,FALSE),"Amber","Red")))))</f>
        <v/>
      </c>
      <c r="K24" s="18">
        <f>Monthly_Input!G24</f>
        <v/>
      </c>
      <c r="L24" s="16">
        <f>IF(K24="","",IF(VLOOKUP("Compliance Pass Rate",KPI_Thresholds!$A$2:$F$12,2,FALSE)="HIGH",IF(K24&gt;=VLOOKUP("Compliance Pass Rate",KPI_Thresholds!$A$2:$F$12,3,FALSE),"Green",IF(K24&gt;=VLOOKUP("Compliance Pass Rate",KPI_Thresholds!$A$2:$F$12,4,FALSE),"Amber","Red")),IF(VLOOKUP("Compliance Pass Rate",KPI_Thresholds!$A$2:$F$12,2,FALSE)="LOW",IF(K24&lt;=VLOOKUP("Compliance Pass Rate",KPI_Thresholds!$A$2:$F$12,3,FALSE),"Green",IF(K24&lt;=VLOOKUP("Compliance Pass Rate",KPI_Thresholds!$A$2:$F$12,4,FALSE),"Amber","Red")),IF(ABS(K24)&lt;=VLOOKUP("Compliance Pass Rate",KPI_Thresholds!$A$2:$F$12,3,FALSE),"Green",IF(ABS(K24)&lt;=VLOOKUP("Compliance Pass Rate",KPI_Thresholds!$A$2:$F$12,4,FALSE),"Amber","Red")))))</f>
        <v/>
      </c>
      <c r="M24" s="18">
        <f>Monthly_Input!H24</f>
        <v/>
      </c>
      <c r="N24" s="16">
        <f>IF(M24="","",IF(VLOOKUP("Documentation Accuracy",KPI_Thresholds!$A$2:$F$12,2,FALSE)="HIGH",IF(M24&gt;=VLOOKUP("Documentation Accuracy",KPI_Thresholds!$A$2:$F$12,3,FALSE),"Green",IF(M24&gt;=VLOOKUP("Documentation Accuracy",KPI_Thresholds!$A$2:$F$12,4,FALSE),"Amber","Red")),IF(VLOOKUP("Documentation Accuracy",KPI_Thresholds!$A$2:$F$12,2,FALSE)="LOW",IF(M24&lt;=VLOOKUP("Documentation Accuracy",KPI_Thresholds!$A$2:$F$12,3,FALSE),"Green",IF(M24&lt;=VLOOKUP("Documentation Accuracy",KPI_Thresholds!$A$2:$F$12,4,FALSE),"Amber","Red")),IF(ABS(M24)&lt;=VLOOKUP("Documentation Accuracy",KPI_Thresholds!$A$2:$F$12,3,FALSE),"Green",IF(ABS(M24)&lt;=VLOOKUP("Documentation Accuracy",KPI_Thresholds!$A$2:$F$12,4,FALSE),"Amber","Red")))))</f>
        <v/>
      </c>
      <c r="O24" s="18">
        <f>Monthly_Input!K24</f>
        <v/>
      </c>
      <c r="P24" s="16">
        <f>IF(O24="","",IF(VLOOKUP("Lead Time Variance %",KPI_Thresholds!$A$2:$F$12,2,FALSE)="HIGH",IF(O24&gt;=VLOOKUP("Lead Time Variance %",KPI_Thresholds!$A$2:$F$12,3,FALSE),"Green",IF(O24&gt;=VLOOKUP("Lead Time Variance %",KPI_Thresholds!$A$2:$F$12,4,FALSE),"Amber","Red")),IF(VLOOKUP("Lead Time Variance %",KPI_Thresholds!$A$2:$F$12,2,FALSE)="LOW",IF(O24&lt;=VLOOKUP("Lead Time Variance %",KPI_Thresholds!$A$2:$F$12,3,FALSE),"Green",IF(O24&lt;=VLOOKUP("Lead Time Variance %",KPI_Thresholds!$A$2:$F$12,4,FALSE),"Amber","Red")),IF(ABS(O24)&lt;=VLOOKUP("Lead Time Variance %",KPI_Thresholds!$A$2:$F$12,3,FALSE),"Green",IF(ABS(O24)&lt;=VLOOKUP("Lead Time Variance %",KPI_Thresholds!$A$2:$F$12,4,FALSE),"Amber","Red")))))</f>
        <v/>
      </c>
      <c r="Q24" s="18">
        <f>Monthly_Input!N24</f>
        <v/>
      </c>
      <c r="R24" s="16">
        <f>IF(Q24="","",IF(VLOOKUP("Price Variance vs PO",KPI_Thresholds!$A$2:$F$12,2,FALSE)="HIGH",IF(Q24&gt;=VLOOKUP("Price Variance vs PO",KPI_Thresholds!$A$2:$F$12,3,FALSE),"Green",IF(Q24&gt;=VLOOKUP("Price Variance vs PO",KPI_Thresholds!$A$2:$F$12,4,FALSE),"Amber","Red")),IF(VLOOKUP("Price Variance vs PO",KPI_Thresholds!$A$2:$F$12,2,FALSE)="LOW",IF(Q24&lt;=VLOOKUP("Price Variance vs PO",KPI_Thresholds!$A$2:$F$12,3,FALSE),"Green",IF(Q24&lt;=VLOOKUP("Price Variance vs PO",KPI_Thresholds!$A$2:$F$12,4,FALSE),"Amber","Red")),IF(ABS(Q24)&lt;=VLOOKUP("Price Variance vs PO",KPI_Thresholds!$A$2:$F$12,3,FALSE),"Green",IF(ABS(Q24)&lt;=VLOOKUP("Price Variance vs PO",KPI_Thresholds!$A$2:$F$12,4,FALSE),"Amber","Red")))))</f>
        <v/>
      </c>
      <c r="S24" s="19">
        <f>Monthly_Input!O24</f>
        <v/>
      </c>
      <c r="T24" s="16">
        <f>IF(S24="","",IF(VLOOKUP("NCR Acknowledge Time",KPI_Thresholds!$A$2:$F$12,2,FALSE)="HIGH",IF(S24&gt;=VLOOKUP("NCR Acknowledge Time",KPI_Thresholds!$A$2:$F$12,3,FALSE),"Green",IF(S24&gt;=VLOOKUP("NCR Acknowledge Time",KPI_Thresholds!$A$2:$F$12,4,FALSE),"Amber","Red")),IF(VLOOKUP("NCR Acknowledge Time",KPI_Thresholds!$A$2:$F$12,2,FALSE)="LOW",IF(S24&lt;=VLOOKUP("NCR Acknowledge Time",KPI_Thresholds!$A$2:$F$12,3,FALSE),"Green",IF(S24&lt;=VLOOKUP("NCR Acknowledge Time",KPI_Thresholds!$A$2:$F$12,4,FALSE),"Amber","Red")),IF(ABS(S24)&lt;=VLOOKUP("NCR Acknowledge Time",KPI_Thresholds!$A$2:$F$12,3,FALSE),"Green",IF(ABS(S24)&lt;=VLOOKUP("NCR Acknowledge Time",KPI_Thresholds!$A$2:$F$12,4,FALSE),"Amber","Red")))))</f>
        <v/>
      </c>
      <c r="U24" s="19">
        <f>Monthly_Input!P24</f>
        <v/>
      </c>
      <c r="V24" s="16">
        <f>IF(U24="","",IF(VLOOKUP("CAP/8D Closure Time",KPI_Thresholds!$A$2:$F$12,2,FALSE)="HIGH",IF(U24&gt;=VLOOKUP("CAP/8D Closure Time",KPI_Thresholds!$A$2:$F$12,3,FALSE),"Green",IF(U24&gt;=VLOOKUP("CAP/8D Closure Time",KPI_Thresholds!$A$2:$F$12,4,FALSE),"Amber","Red")),IF(VLOOKUP("CAP/8D Closure Time",KPI_Thresholds!$A$2:$F$12,2,FALSE)="LOW",IF(U24&lt;=VLOOKUP("CAP/8D Closure Time",KPI_Thresholds!$A$2:$F$12,3,FALSE),"Green",IF(U24&lt;=VLOOKUP("CAP/8D Closure Time",KPI_Thresholds!$A$2:$F$12,4,FALSE),"Amber","Red")),IF(ABS(U24)&lt;=VLOOKUP("CAP/8D Closure Time",KPI_Thresholds!$A$2:$F$12,3,FALSE),"Green",IF(ABS(U24)&lt;=VLOOKUP("CAP/8D Closure Time",KPI_Thresholds!$A$2:$F$12,4,FALSE),"Amber","Red")))))</f>
        <v/>
      </c>
      <c r="W24" s="18">
        <f>Monthly_Input!Q24</f>
        <v/>
      </c>
      <c r="X24" s="16">
        <f>IF(W24="","",IF(VLOOKUP("Returns/Warranty Rate",KPI_Thresholds!$A$2:$F$12,2,FALSE)="HIGH",IF(W24&gt;=VLOOKUP("Returns/Warranty Rate",KPI_Thresholds!$A$2:$F$12,3,FALSE),"Green",IF(W24&gt;=VLOOKUP("Returns/Warranty Rate",KPI_Thresholds!$A$2:$F$12,4,FALSE),"Amber","Red")),IF(VLOOKUP("Returns/Warranty Rate",KPI_Thresholds!$A$2:$F$12,2,FALSE)="LOW",IF(W24&lt;=VLOOKUP("Returns/Warranty Rate",KPI_Thresholds!$A$2:$F$12,3,FALSE),"Green",IF(W24&lt;=VLOOKUP("Returns/Warranty Rate",KPI_Thresholds!$A$2:$F$12,4,FALSE),"Amber","Red")),IF(ABS(W24)&lt;=VLOOKUP("Returns/Warranty Rate",KPI_Thresholds!$A$2:$F$12,3,FALSE),"Green",IF(ABS(W24)&lt;=VLOOKUP("Returns/Warranty Rate",KPI_Thresholds!$A$2:$F$12,4,FALSE),"Amber","Red")))))</f>
        <v/>
      </c>
      <c r="Y24" s="20">
        <f>IF(A24="","",SUM(IF(D24="Green",100,IF(D24="Amber",50,IF(D24="Red",0,"")))*VLOOKUP("On-Time Delivery (OTD)",KPI_Thresholds!$A$2:$F$12,6,FALSE),IF(F24="Green",100,IF(F24="Amber",50,IF(F24="Red",0,"")))*VLOOKUP("PPM (defective units)",KPI_Thresholds!$A$2:$F$12,6,FALSE),IF(H24="Green",100,IF(H24="Amber",50,IF(H24="Red",0,"")))*VLOOKUP("AQL Acceptance Rate",KPI_Thresholds!$A$2:$F$12,6,FALSE),IF(J24="Green",100,IF(J24="Amber",50,IF(J24="Red",0,"")))*VLOOKUP("COPQ % of spend",KPI_Thresholds!$A$2:$F$12,6,FALSE),IF(L24="Green",100,IF(L24="Amber",50,IF(L24="Red",0,"")))*VLOOKUP("Compliance Pass Rate",KPI_Thresholds!$A$2:$F$12,6,FALSE),IF(N24="Green",100,IF(N24="Amber",50,IF(N24="Red",0,"")))*VLOOKUP("Documentation Accuracy",KPI_Thresholds!$A$2:$F$12,6,FALSE),IF(P24="Green",100,IF(P24="Amber",50,IF(P24="Red",0,"")))*VLOOKUP("Lead Time Variance %",KPI_Thresholds!$A$2:$F$12,6,FALSE),IF(R24="Green",100,IF(R24="Amber",50,IF(R24="Red",0,"")))*VLOOKUP("Price Variance vs PO",KPI_Thresholds!$A$2:$F$12,6,FALSE),IF(T24="Green",100,IF(T24="Amber",50,IF(T24="Red",0,"")))*VLOOKUP("NCR Acknowledge Time",KPI_Thresholds!$A$2:$F$12,6,FALSE),IF(V24="Green",100,IF(V24="Amber",50,IF(V24="Red",0,"")))*VLOOKUP("CAP/8D Closure Time",KPI_Thresholds!$A$2:$F$12,6,FALSE),IF(X24="Green",100,IF(X24="Amber",50,IF(X24="Red",0,"")))*VLOOKUP("Returns/Warranty Rate",KPI_Thresholds!$A$2:$F$12,6,FALSE))/100)</f>
        <v/>
      </c>
      <c r="Z24" s="16">
        <f>IF(A24="","",IF(OR(D24="Red",L24="Red"),"Conditional",IF(Y24&gt;=90,"Preferred",IF(Y24&gt;=75,"Approved","Conditional"))))</f>
        <v/>
      </c>
    </row>
    <row r="25">
      <c r="A25" s="16">
        <f>Monthly_Input!A25</f>
        <v/>
      </c>
      <c r="B25" s="17">
        <f>Monthly_Input!B25</f>
        <v/>
      </c>
      <c r="C25" s="18">
        <f>Monthly_Input!C25</f>
        <v/>
      </c>
      <c r="D25" s="16">
        <f>IF(C25="","",IF(VLOOKUP("On-Time Delivery (OTD)",KPI_Thresholds!$A$2:$F$12,2,FALSE)="HIGH",IF(C25&gt;=VLOOKUP("On-Time Delivery (OTD)",KPI_Thresholds!$A$2:$F$12,3,FALSE),"Green",IF(C25&gt;=VLOOKUP("On-Time Delivery (OTD)",KPI_Thresholds!$A$2:$F$12,4,FALSE),"Amber","Red")),IF(VLOOKUP("On-Time Delivery (OTD)",KPI_Thresholds!$A$2:$F$12,2,FALSE)="LOW",IF(C25&lt;=VLOOKUP("On-Time Delivery (OTD)",KPI_Thresholds!$A$2:$F$12,3,FALSE),"Green",IF(C25&lt;=VLOOKUP("On-Time Delivery (OTD)",KPI_Thresholds!$A$2:$F$12,4,FALSE),"Amber","Red")),IF(ABS(C25)&lt;=VLOOKUP("On-Time Delivery (OTD)",KPI_Thresholds!$A$2:$F$12,3,FALSE),"Green",IF(ABS(C25)&lt;=VLOOKUP("On-Time Delivery (OTD)",KPI_Thresholds!$A$2:$F$12,4,FALSE),"Amber","Red")))))</f>
        <v/>
      </c>
      <c r="E25" s="19">
        <f>Monthly_Input!D25</f>
        <v/>
      </c>
      <c r="F25" s="16">
        <f>IF(E25="","",IF(VLOOKUP("PPM (defective units)",KPI_Thresholds!$A$2:$F$12,2,FALSE)="HIGH",IF(E25&gt;=VLOOKUP("PPM (defective units)",KPI_Thresholds!$A$2:$F$12,3,FALSE),"Green",IF(E25&gt;=VLOOKUP("PPM (defective units)",KPI_Thresholds!$A$2:$F$12,4,FALSE),"Amber","Red")),IF(VLOOKUP("PPM (defective units)",KPI_Thresholds!$A$2:$F$12,2,FALSE)="LOW",IF(E25&lt;=VLOOKUP("PPM (defective units)",KPI_Thresholds!$A$2:$F$12,3,FALSE),"Green",IF(E25&lt;=VLOOKUP("PPM (defective units)",KPI_Thresholds!$A$2:$F$12,4,FALSE),"Amber","Red")),IF(ABS(E25)&lt;=VLOOKUP("PPM (defective units)",KPI_Thresholds!$A$2:$F$12,3,FALSE),"Green",IF(ABS(E25)&lt;=VLOOKUP("PPM (defective units)",KPI_Thresholds!$A$2:$F$12,4,FALSE),"Amber","Red")))))</f>
        <v/>
      </c>
      <c r="G25" s="18">
        <f>Monthly_Input!E25</f>
        <v/>
      </c>
      <c r="H25" s="16">
        <f>IF(G25="","",IF(VLOOKUP("AQL Acceptance Rate",KPI_Thresholds!$A$2:$F$12,2,FALSE)="HIGH",IF(G25&gt;=VLOOKUP("AQL Acceptance Rate",KPI_Thresholds!$A$2:$F$12,3,FALSE),"Green",IF(G25&gt;=VLOOKUP("AQL Acceptance Rate",KPI_Thresholds!$A$2:$F$12,4,FALSE),"Amber","Red")),IF(VLOOKUP("AQL Acceptance Rate",KPI_Thresholds!$A$2:$F$12,2,FALSE)="LOW",IF(G25&lt;=VLOOKUP("AQL Acceptance Rate",KPI_Thresholds!$A$2:$F$12,3,FALSE),"Green",IF(G25&lt;=VLOOKUP("AQL Acceptance Rate",KPI_Thresholds!$A$2:$F$12,4,FALSE),"Amber","Red")),IF(ABS(G25)&lt;=VLOOKUP("AQL Acceptance Rate",KPI_Thresholds!$A$2:$F$12,3,FALSE),"Green",IF(ABS(G25)&lt;=VLOOKUP("AQL Acceptance Rate",KPI_Thresholds!$A$2:$F$12,4,FALSE),"Amber","Red")))))</f>
        <v/>
      </c>
      <c r="I25" s="18">
        <f>Monthly_Input!F25</f>
        <v/>
      </c>
      <c r="J25" s="16">
        <f>IF(I25="","",IF(VLOOKUP("COPQ % of spend",KPI_Thresholds!$A$2:$F$12,2,FALSE)="HIGH",IF(I25&gt;=VLOOKUP("COPQ % of spend",KPI_Thresholds!$A$2:$F$12,3,FALSE),"Green",IF(I25&gt;=VLOOKUP("COPQ % of spend",KPI_Thresholds!$A$2:$F$12,4,FALSE),"Amber","Red")),IF(VLOOKUP("COPQ % of spend",KPI_Thresholds!$A$2:$F$12,2,FALSE)="LOW",IF(I25&lt;=VLOOKUP("COPQ % of spend",KPI_Thresholds!$A$2:$F$12,3,FALSE),"Green",IF(I25&lt;=VLOOKUP("COPQ % of spend",KPI_Thresholds!$A$2:$F$12,4,FALSE),"Amber","Red")),IF(ABS(I25)&lt;=VLOOKUP("COPQ % of spend",KPI_Thresholds!$A$2:$F$12,3,FALSE),"Green",IF(ABS(I25)&lt;=VLOOKUP("COPQ % of spend",KPI_Thresholds!$A$2:$F$12,4,FALSE),"Amber","Red")))))</f>
        <v/>
      </c>
      <c r="K25" s="18">
        <f>Monthly_Input!G25</f>
        <v/>
      </c>
      <c r="L25" s="16">
        <f>IF(K25="","",IF(VLOOKUP("Compliance Pass Rate",KPI_Thresholds!$A$2:$F$12,2,FALSE)="HIGH",IF(K25&gt;=VLOOKUP("Compliance Pass Rate",KPI_Thresholds!$A$2:$F$12,3,FALSE),"Green",IF(K25&gt;=VLOOKUP("Compliance Pass Rate",KPI_Thresholds!$A$2:$F$12,4,FALSE),"Amber","Red")),IF(VLOOKUP("Compliance Pass Rate",KPI_Thresholds!$A$2:$F$12,2,FALSE)="LOW",IF(K25&lt;=VLOOKUP("Compliance Pass Rate",KPI_Thresholds!$A$2:$F$12,3,FALSE),"Green",IF(K25&lt;=VLOOKUP("Compliance Pass Rate",KPI_Thresholds!$A$2:$F$12,4,FALSE),"Amber","Red")),IF(ABS(K25)&lt;=VLOOKUP("Compliance Pass Rate",KPI_Thresholds!$A$2:$F$12,3,FALSE),"Green",IF(ABS(K25)&lt;=VLOOKUP("Compliance Pass Rate",KPI_Thresholds!$A$2:$F$12,4,FALSE),"Amber","Red")))))</f>
        <v/>
      </c>
      <c r="M25" s="18">
        <f>Monthly_Input!H25</f>
        <v/>
      </c>
      <c r="N25" s="16">
        <f>IF(M25="","",IF(VLOOKUP("Documentation Accuracy",KPI_Thresholds!$A$2:$F$12,2,FALSE)="HIGH",IF(M25&gt;=VLOOKUP("Documentation Accuracy",KPI_Thresholds!$A$2:$F$12,3,FALSE),"Green",IF(M25&gt;=VLOOKUP("Documentation Accuracy",KPI_Thresholds!$A$2:$F$12,4,FALSE),"Amber","Red")),IF(VLOOKUP("Documentation Accuracy",KPI_Thresholds!$A$2:$F$12,2,FALSE)="LOW",IF(M25&lt;=VLOOKUP("Documentation Accuracy",KPI_Thresholds!$A$2:$F$12,3,FALSE),"Green",IF(M25&lt;=VLOOKUP("Documentation Accuracy",KPI_Thresholds!$A$2:$F$12,4,FALSE),"Amber","Red")),IF(ABS(M25)&lt;=VLOOKUP("Documentation Accuracy",KPI_Thresholds!$A$2:$F$12,3,FALSE),"Green",IF(ABS(M25)&lt;=VLOOKUP("Documentation Accuracy",KPI_Thresholds!$A$2:$F$12,4,FALSE),"Amber","Red")))))</f>
        <v/>
      </c>
      <c r="O25" s="18">
        <f>Monthly_Input!K25</f>
        <v/>
      </c>
      <c r="P25" s="16">
        <f>IF(O25="","",IF(VLOOKUP("Lead Time Variance %",KPI_Thresholds!$A$2:$F$12,2,FALSE)="HIGH",IF(O25&gt;=VLOOKUP("Lead Time Variance %",KPI_Thresholds!$A$2:$F$12,3,FALSE),"Green",IF(O25&gt;=VLOOKUP("Lead Time Variance %",KPI_Thresholds!$A$2:$F$12,4,FALSE),"Amber","Red")),IF(VLOOKUP("Lead Time Variance %",KPI_Thresholds!$A$2:$F$12,2,FALSE)="LOW",IF(O25&lt;=VLOOKUP("Lead Time Variance %",KPI_Thresholds!$A$2:$F$12,3,FALSE),"Green",IF(O25&lt;=VLOOKUP("Lead Time Variance %",KPI_Thresholds!$A$2:$F$12,4,FALSE),"Amber","Red")),IF(ABS(O25)&lt;=VLOOKUP("Lead Time Variance %",KPI_Thresholds!$A$2:$F$12,3,FALSE),"Green",IF(ABS(O25)&lt;=VLOOKUP("Lead Time Variance %",KPI_Thresholds!$A$2:$F$12,4,FALSE),"Amber","Red")))))</f>
        <v/>
      </c>
      <c r="Q25" s="18">
        <f>Monthly_Input!N25</f>
        <v/>
      </c>
      <c r="R25" s="16">
        <f>IF(Q25="","",IF(VLOOKUP("Price Variance vs PO",KPI_Thresholds!$A$2:$F$12,2,FALSE)="HIGH",IF(Q25&gt;=VLOOKUP("Price Variance vs PO",KPI_Thresholds!$A$2:$F$12,3,FALSE),"Green",IF(Q25&gt;=VLOOKUP("Price Variance vs PO",KPI_Thresholds!$A$2:$F$12,4,FALSE),"Amber","Red")),IF(VLOOKUP("Price Variance vs PO",KPI_Thresholds!$A$2:$F$12,2,FALSE)="LOW",IF(Q25&lt;=VLOOKUP("Price Variance vs PO",KPI_Thresholds!$A$2:$F$12,3,FALSE),"Green",IF(Q25&lt;=VLOOKUP("Price Variance vs PO",KPI_Thresholds!$A$2:$F$12,4,FALSE),"Amber","Red")),IF(ABS(Q25)&lt;=VLOOKUP("Price Variance vs PO",KPI_Thresholds!$A$2:$F$12,3,FALSE),"Green",IF(ABS(Q25)&lt;=VLOOKUP("Price Variance vs PO",KPI_Thresholds!$A$2:$F$12,4,FALSE),"Amber","Red")))))</f>
        <v/>
      </c>
      <c r="S25" s="19">
        <f>Monthly_Input!O25</f>
        <v/>
      </c>
      <c r="T25" s="16">
        <f>IF(S25="","",IF(VLOOKUP("NCR Acknowledge Time",KPI_Thresholds!$A$2:$F$12,2,FALSE)="HIGH",IF(S25&gt;=VLOOKUP("NCR Acknowledge Time",KPI_Thresholds!$A$2:$F$12,3,FALSE),"Green",IF(S25&gt;=VLOOKUP("NCR Acknowledge Time",KPI_Thresholds!$A$2:$F$12,4,FALSE),"Amber","Red")),IF(VLOOKUP("NCR Acknowledge Time",KPI_Thresholds!$A$2:$F$12,2,FALSE)="LOW",IF(S25&lt;=VLOOKUP("NCR Acknowledge Time",KPI_Thresholds!$A$2:$F$12,3,FALSE),"Green",IF(S25&lt;=VLOOKUP("NCR Acknowledge Time",KPI_Thresholds!$A$2:$F$12,4,FALSE),"Amber","Red")),IF(ABS(S25)&lt;=VLOOKUP("NCR Acknowledge Time",KPI_Thresholds!$A$2:$F$12,3,FALSE),"Green",IF(ABS(S25)&lt;=VLOOKUP("NCR Acknowledge Time",KPI_Thresholds!$A$2:$F$12,4,FALSE),"Amber","Red")))))</f>
        <v/>
      </c>
      <c r="U25" s="19">
        <f>Monthly_Input!P25</f>
        <v/>
      </c>
      <c r="V25" s="16">
        <f>IF(U25="","",IF(VLOOKUP("CAP/8D Closure Time",KPI_Thresholds!$A$2:$F$12,2,FALSE)="HIGH",IF(U25&gt;=VLOOKUP("CAP/8D Closure Time",KPI_Thresholds!$A$2:$F$12,3,FALSE),"Green",IF(U25&gt;=VLOOKUP("CAP/8D Closure Time",KPI_Thresholds!$A$2:$F$12,4,FALSE),"Amber","Red")),IF(VLOOKUP("CAP/8D Closure Time",KPI_Thresholds!$A$2:$F$12,2,FALSE)="LOW",IF(U25&lt;=VLOOKUP("CAP/8D Closure Time",KPI_Thresholds!$A$2:$F$12,3,FALSE),"Green",IF(U25&lt;=VLOOKUP("CAP/8D Closure Time",KPI_Thresholds!$A$2:$F$12,4,FALSE),"Amber","Red")),IF(ABS(U25)&lt;=VLOOKUP("CAP/8D Closure Time",KPI_Thresholds!$A$2:$F$12,3,FALSE),"Green",IF(ABS(U25)&lt;=VLOOKUP("CAP/8D Closure Time",KPI_Thresholds!$A$2:$F$12,4,FALSE),"Amber","Red")))))</f>
        <v/>
      </c>
      <c r="W25" s="18">
        <f>Monthly_Input!Q25</f>
        <v/>
      </c>
      <c r="X25" s="16">
        <f>IF(W25="","",IF(VLOOKUP("Returns/Warranty Rate",KPI_Thresholds!$A$2:$F$12,2,FALSE)="HIGH",IF(W25&gt;=VLOOKUP("Returns/Warranty Rate",KPI_Thresholds!$A$2:$F$12,3,FALSE),"Green",IF(W25&gt;=VLOOKUP("Returns/Warranty Rate",KPI_Thresholds!$A$2:$F$12,4,FALSE),"Amber","Red")),IF(VLOOKUP("Returns/Warranty Rate",KPI_Thresholds!$A$2:$F$12,2,FALSE)="LOW",IF(W25&lt;=VLOOKUP("Returns/Warranty Rate",KPI_Thresholds!$A$2:$F$12,3,FALSE),"Green",IF(W25&lt;=VLOOKUP("Returns/Warranty Rate",KPI_Thresholds!$A$2:$F$12,4,FALSE),"Amber","Red")),IF(ABS(W25)&lt;=VLOOKUP("Returns/Warranty Rate",KPI_Thresholds!$A$2:$F$12,3,FALSE),"Green",IF(ABS(W25)&lt;=VLOOKUP("Returns/Warranty Rate",KPI_Thresholds!$A$2:$F$12,4,FALSE),"Amber","Red")))))</f>
        <v/>
      </c>
      <c r="Y25" s="20">
        <f>IF(A25="","",SUM(IF(D25="Green",100,IF(D25="Amber",50,IF(D25="Red",0,"")))*VLOOKUP("On-Time Delivery (OTD)",KPI_Thresholds!$A$2:$F$12,6,FALSE),IF(F25="Green",100,IF(F25="Amber",50,IF(F25="Red",0,"")))*VLOOKUP("PPM (defective units)",KPI_Thresholds!$A$2:$F$12,6,FALSE),IF(H25="Green",100,IF(H25="Amber",50,IF(H25="Red",0,"")))*VLOOKUP("AQL Acceptance Rate",KPI_Thresholds!$A$2:$F$12,6,FALSE),IF(J25="Green",100,IF(J25="Amber",50,IF(J25="Red",0,"")))*VLOOKUP("COPQ % of spend",KPI_Thresholds!$A$2:$F$12,6,FALSE),IF(L25="Green",100,IF(L25="Amber",50,IF(L25="Red",0,"")))*VLOOKUP("Compliance Pass Rate",KPI_Thresholds!$A$2:$F$12,6,FALSE),IF(N25="Green",100,IF(N25="Amber",50,IF(N25="Red",0,"")))*VLOOKUP("Documentation Accuracy",KPI_Thresholds!$A$2:$F$12,6,FALSE),IF(P25="Green",100,IF(P25="Amber",50,IF(P25="Red",0,"")))*VLOOKUP("Lead Time Variance %",KPI_Thresholds!$A$2:$F$12,6,FALSE),IF(R25="Green",100,IF(R25="Amber",50,IF(R25="Red",0,"")))*VLOOKUP("Price Variance vs PO",KPI_Thresholds!$A$2:$F$12,6,FALSE),IF(T25="Green",100,IF(T25="Amber",50,IF(T25="Red",0,"")))*VLOOKUP("NCR Acknowledge Time",KPI_Thresholds!$A$2:$F$12,6,FALSE),IF(V25="Green",100,IF(V25="Amber",50,IF(V25="Red",0,"")))*VLOOKUP("CAP/8D Closure Time",KPI_Thresholds!$A$2:$F$12,6,FALSE),IF(X25="Green",100,IF(X25="Amber",50,IF(X25="Red",0,"")))*VLOOKUP("Returns/Warranty Rate",KPI_Thresholds!$A$2:$F$12,6,FALSE))/100)</f>
        <v/>
      </c>
      <c r="Z25" s="16">
        <f>IF(A25="","",IF(OR(D25="Red",L25="Red"),"Conditional",IF(Y25&gt;=90,"Preferred",IF(Y25&gt;=75,"Approved","Conditional"))))</f>
        <v/>
      </c>
    </row>
    <row r="26">
      <c r="A26" s="16">
        <f>Monthly_Input!A26</f>
        <v/>
      </c>
      <c r="B26" s="17">
        <f>Monthly_Input!B26</f>
        <v/>
      </c>
      <c r="C26" s="18">
        <f>Monthly_Input!C26</f>
        <v/>
      </c>
      <c r="D26" s="16">
        <f>IF(C26="","",IF(VLOOKUP("On-Time Delivery (OTD)",KPI_Thresholds!$A$2:$F$12,2,FALSE)="HIGH",IF(C26&gt;=VLOOKUP("On-Time Delivery (OTD)",KPI_Thresholds!$A$2:$F$12,3,FALSE),"Green",IF(C26&gt;=VLOOKUP("On-Time Delivery (OTD)",KPI_Thresholds!$A$2:$F$12,4,FALSE),"Amber","Red")),IF(VLOOKUP("On-Time Delivery (OTD)",KPI_Thresholds!$A$2:$F$12,2,FALSE)="LOW",IF(C26&lt;=VLOOKUP("On-Time Delivery (OTD)",KPI_Thresholds!$A$2:$F$12,3,FALSE),"Green",IF(C26&lt;=VLOOKUP("On-Time Delivery (OTD)",KPI_Thresholds!$A$2:$F$12,4,FALSE),"Amber","Red")),IF(ABS(C26)&lt;=VLOOKUP("On-Time Delivery (OTD)",KPI_Thresholds!$A$2:$F$12,3,FALSE),"Green",IF(ABS(C26)&lt;=VLOOKUP("On-Time Delivery (OTD)",KPI_Thresholds!$A$2:$F$12,4,FALSE),"Amber","Red")))))</f>
        <v/>
      </c>
      <c r="E26" s="19">
        <f>Monthly_Input!D26</f>
        <v/>
      </c>
      <c r="F26" s="16">
        <f>IF(E26="","",IF(VLOOKUP("PPM (defective units)",KPI_Thresholds!$A$2:$F$12,2,FALSE)="HIGH",IF(E26&gt;=VLOOKUP("PPM (defective units)",KPI_Thresholds!$A$2:$F$12,3,FALSE),"Green",IF(E26&gt;=VLOOKUP("PPM (defective units)",KPI_Thresholds!$A$2:$F$12,4,FALSE),"Amber","Red")),IF(VLOOKUP("PPM (defective units)",KPI_Thresholds!$A$2:$F$12,2,FALSE)="LOW",IF(E26&lt;=VLOOKUP("PPM (defective units)",KPI_Thresholds!$A$2:$F$12,3,FALSE),"Green",IF(E26&lt;=VLOOKUP("PPM (defective units)",KPI_Thresholds!$A$2:$F$12,4,FALSE),"Amber","Red")),IF(ABS(E26)&lt;=VLOOKUP("PPM (defective units)",KPI_Thresholds!$A$2:$F$12,3,FALSE),"Green",IF(ABS(E26)&lt;=VLOOKUP("PPM (defective units)",KPI_Thresholds!$A$2:$F$12,4,FALSE),"Amber","Red")))))</f>
        <v/>
      </c>
      <c r="G26" s="18">
        <f>Monthly_Input!E26</f>
        <v/>
      </c>
      <c r="H26" s="16">
        <f>IF(G26="","",IF(VLOOKUP("AQL Acceptance Rate",KPI_Thresholds!$A$2:$F$12,2,FALSE)="HIGH",IF(G26&gt;=VLOOKUP("AQL Acceptance Rate",KPI_Thresholds!$A$2:$F$12,3,FALSE),"Green",IF(G26&gt;=VLOOKUP("AQL Acceptance Rate",KPI_Thresholds!$A$2:$F$12,4,FALSE),"Amber","Red")),IF(VLOOKUP("AQL Acceptance Rate",KPI_Thresholds!$A$2:$F$12,2,FALSE)="LOW",IF(G26&lt;=VLOOKUP("AQL Acceptance Rate",KPI_Thresholds!$A$2:$F$12,3,FALSE),"Green",IF(G26&lt;=VLOOKUP("AQL Acceptance Rate",KPI_Thresholds!$A$2:$F$12,4,FALSE),"Amber","Red")),IF(ABS(G26)&lt;=VLOOKUP("AQL Acceptance Rate",KPI_Thresholds!$A$2:$F$12,3,FALSE),"Green",IF(ABS(G26)&lt;=VLOOKUP("AQL Acceptance Rate",KPI_Thresholds!$A$2:$F$12,4,FALSE),"Amber","Red")))))</f>
        <v/>
      </c>
      <c r="I26" s="18">
        <f>Monthly_Input!F26</f>
        <v/>
      </c>
      <c r="J26" s="16">
        <f>IF(I26="","",IF(VLOOKUP("COPQ % of spend",KPI_Thresholds!$A$2:$F$12,2,FALSE)="HIGH",IF(I26&gt;=VLOOKUP("COPQ % of spend",KPI_Thresholds!$A$2:$F$12,3,FALSE),"Green",IF(I26&gt;=VLOOKUP("COPQ % of spend",KPI_Thresholds!$A$2:$F$12,4,FALSE),"Amber","Red")),IF(VLOOKUP("COPQ % of spend",KPI_Thresholds!$A$2:$F$12,2,FALSE)="LOW",IF(I26&lt;=VLOOKUP("COPQ % of spend",KPI_Thresholds!$A$2:$F$12,3,FALSE),"Green",IF(I26&lt;=VLOOKUP("COPQ % of spend",KPI_Thresholds!$A$2:$F$12,4,FALSE),"Amber","Red")),IF(ABS(I26)&lt;=VLOOKUP("COPQ % of spend",KPI_Thresholds!$A$2:$F$12,3,FALSE),"Green",IF(ABS(I26)&lt;=VLOOKUP("COPQ % of spend",KPI_Thresholds!$A$2:$F$12,4,FALSE),"Amber","Red")))))</f>
        <v/>
      </c>
      <c r="K26" s="18">
        <f>Monthly_Input!G26</f>
        <v/>
      </c>
      <c r="L26" s="16">
        <f>IF(K26="","",IF(VLOOKUP("Compliance Pass Rate",KPI_Thresholds!$A$2:$F$12,2,FALSE)="HIGH",IF(K26&gt;=VLOOKUP("Compliance Pass Rate",KPI_Thresholds!$A$2:$F$12,3,FALSE),"Green",IF(K26&gt;=VLOOKUP("Compliance Pass Rate",KPI_Thresholds!$A$2:$F$12,4,FALSE),"Amber","Red")),IF(VLOOKUP("Compliance Pass Rate",KPI_Thresholds!$A$2:$F$12,2,FALSE)="LOW",IF(K26&lt;=VLOOKUP("Compliance Pass Rate",KPI_Thresholds!$A$2:$F$12,3,FALSE),"Green",IF(K26&lt;=VLOOKUP("Compliance Pass Rate",KPI_Thresholds!$A$2:$F$12,4,FALSE),"Amber","Red")),IF(ABS(K26)&lt;=VLOOKUP("Compliance Pass Rate",KPI_Thresholds!$A$2:$F$12,3,FALSE),"Green",IF(ABS(K26)&lt;=VLOOKUP("Compliance Pass Rate",KPI_Thresholds!$A$2:$F$12,4,FALSE),"Amber","Red")))))</f>
        <v/>
      </c>
      <c r="M26" s="18">
        <f>Monthly_Input!H26</f>
        <v/>
      </c>
      <c r="N26" s="16">
        <f>IF(M26="","",IF(VLOOKUP("Documentation Accuracy",KPI_Thresholds!$A$2:$F$12,2,FALSE)="HIGH",IF(M26&gt;=VLOOKUP("Documentation Accuracy",KPI_Thresholds!$A$2:$F$12,3,FALSE),"Green",IF(M26&gt;=VLOOKUP("Documentation Accuracy",KPI_Thresholds!$A$2:$F$12,4,FALSE),"Amber","Red")),IF(VLOOKUP("Documentation Accuracy",KPI_Thresholds!$A$2:$F$12,2,FALSE)="LOW",IF(M26&lt;=VLOOKUP("Documentation Accuracy",KPI_Thresholds!$A$2:$F$12,3,FALSE),"Green",IF(M26&lt;=VLOOKUP("Documentation Accuracy",KPI_Thresholds!$A$2:$F$12,4,FALSE),"Amber","Red")),IF(ABS(M26)&lt;=VLOOKUP("Documentation Accuracy",KPI_Thresholds!$A$2:$F$12,3,FALSE),"Green",IF(ABS(M26)&lt;=VLOOKUP("Documentation Accuracy",KPI_Thresholds!$A$2:$F$12,4,FALSE),"Amber","Red")))))</f>
        <v/>
      </c>
      <c r="O26" s="18">
        <f>Monthly_Input!K26</f>
        <v/>
      </c>
      <c r="P26" s="16">
        <f>IF(O26="","",IF(VLOOKUP("Lead Time Variance %",KPI_Thresholds!$A$2:$F$12,2,FALSE)="HIGH",IF(O26&gt;=VLOOKUP("Lead Time Variance %",KPI_Thresholds!$A$2:$F$12,3,FALSE),"Green",IF(O26&gt;=VLOOKUP("Lead Time Variance %",KPI_Thresholds!$A$2:$F$12,4,FALSE),"Amber","Red")),IF(VLOOKUP("Lead Time Variance %",KPI_Thresholds!$A$2:$F$12,2,FALSE)="LOW",IF(O26&lt;=VLOOKUP("Lead Time Variance %",KPI_Thresholds!$A$2:$F$12,3,FALSE),"Green",IF(O26&lt;=VLOOKUP("Lead Time Variance %",KPI_Thresholds!$A$2:$F$12,4,FALSE),"Amber","Red")),IF(ABS(O26)&lt;=VLOOKUP("Lead Time Variance %",KPI_Thresholds!$A$2:$F$12,3,FALSE),"Green",IF(ABS(O26)&lt;=VLOOKUP("Lead Time Variance %",KPI_Thresholds!$A$2:$F$12,4,FALSE),"Amber","Red")))))</f>
        <v/>
      </c>
      <c r="Q26" s="18">
        <f>Monthly_Input!N26</f>
        <v/>
      </c>
      <c r="R26" s="16">
        <f>IF(Q26="","",IF(VLOOKUP("Price Variance vs PO",KPI_Thresholds!$A$2:$F$12,2,FALSE)="HIGH",IF(Q26&gt;=VLOOKUP("Price Variance vs PO",KPI_Thresholds!$A$2:$F$12,3,FALSE),"Green",IF(Q26&gt;=VLOOKUP("Price Variance vs PO",KPI_Thresholds!$A$2:$F$12,4,FALSE),"Amber","Red")),IF(VLOOKUP("Price Variance vs PO",KPI_Thresholds!$A$2:$F$12,2,FALSE)="LOW",IF(Q26&lt;=VLOOKUP("Price Variance vs PO",KPI_Thresholds!$A$2:$F$12,3,FALSE),"Green",IF(Q26&lt;=VLOOKUP("Price Variance vs PO",KPI_Thresholds!$A$2:$F$12,4,FALSE),"Amber","Red")),IF(ABS(Q26)&lt;=VLOOKUP("Price Variance vs PO",KPI_Thresholds!$A$2:$F$12,3,FALSE),"Green",IF(ABS(Q26)&lt;=VLOOKUP("Price Variance vs PO",KPI_Thresholds!$A$2:$F$12,4,FALSE),"Amber","Red")))))</f>
        <v/>
      </c>
      <c r="S26" s="19">
        <f>Monthly_Input!O26</f>
        <v/>
      </c>
      <c r="T26" s="16">
        <f>IF(S26="","",IF(VLOOKUP("NCR Acknowledge Time",KPI_Thresholds!$A$2:$F$12,2,FALSE)="HIGH",IF(S26&gt;=VLOOKUP("NCR Acknowledge Time",KPI_Thresholds!$A$2:$F$12,3,FALSE),"Green",IF(S26&gt;=VLOOKUP("NCR Acknowledge Time",KPI_Thresholds!$A$2:$F$12,4,FALSE),"Amber","Red")),IF(VLOOKUP("NCR Acknowledge Time",KPI_Thresholds!$A$2:$F$12,2,FALSE)="LOW",IF(S26&lt;=VLOOKUP("NCR Acknowledge Time",KPI_Thresholds!$A$2:$F$12,3,FALSE),"Green",IF(S26&lt;=VLOOKUP("NCR Acknowledge Time",KPI_Thresholds!$A$2:$F$12,4,FALSE),"Amber","Red")),IF(ABS(S26)&lt;=VLOOKUP("NCR Acknowledge Time",KPI_Thresholds!$A$2:$F$12,3,FALSE),"Green",IF(ABS(S26)&lt;=VLOOKUP("NCR Acknowledge Time",KPI_Thresholds!$A$2:$F$12,4,FALSE),"Amber","Red")))))</f>
        <v/>
      </c>
      <c r="U26" s="19">
        <f>Monthly_Input!P26</f>
        <v/>
      </c>
      <c r="V26" s="16">
        <f>IF(U26="","",IF(VLOOKUP("CAP/8D Closure Time",KPI_Thresholds!$A$2:$F$12,2,FALSE)="HIGH",IF(U26&gt;=VLOOKUP("CAP/8D Closure Time",KPI_Thresholds!$A$2:$F$12,3,FALSE),"Green",IF(U26&gt;=VLOOKUP("CAP/8D Closure Time",KPI_Thresholds!$A$2:$F$12,4,FALSE),"Amber","Red")),IF(VLOOKUP("CAP/8D Closure Time",KPI_Thresholds!$A$2:$F$12,2,FALSE)="LOW",IF(U26&lt;=VLOOKUP("CAP/8D Closure Time",KPI_Thresholds!$A$2:$F$12,3,FALSE),"Green",IF(U26&lt;=VLOOKUP("CAP/8D Closure Time",KPI_Thresholds!$A$2:$F$12,4,FALSE),"Amber","Red")),IF(ABS(U26)&lt;=VLOOKUP("CAP/8D Closure Time",KPI_Thresholds!$A$2:$F$12,3,FALSE),"Green",IF(ABS(U26)&lt;=VLOOKUP("CAP/8D Closure Time",KPI_Thresholds!$A$2:$F$12,4,FALSE),"Amber","Red")))))</f>
        <v/>
      </c>
      <c r="W26" s="18">
        <f>Monthly_Input!Q26</f>
        <v/>
      </c>
      <c r="X26" s="16">
        <f>IF(W26="","",IF(VLOOKUP("Returns/Warranty Rate",KPI_Thresholds!$A$2:$F$12,2,FALSE)="HIGH",IF(W26&gt;=VLOOKUP("Returns/Warranty Rate",KPI_Thresholds!$A$2:$F$12,3,FALSE),"Green",IF(W26&gt;=VLOOKUP("Returns/Warranty Rate",KPI_Thresholds!$A$2:$F$12,4,FALSE),"Amber","Red")),IF(VLOOKUP("Returns/Warranty Rate",KPI_Thresholds!$A$2:$F$12,2,FALSE)="LOW",IF(W26&lt;=VLOOKUP("Returns/Warranty Rate",KPI_Thresholds!$A$2:$F$12,3,FALSE),"Green",IF(W26&lt;=VLOOKUP("Returns/Warranty Rate",KPI_Thresholds!$A$2:$F$12,4,FALSE),"Amber","Red")),IF(ABS(W26)&lt;=VLOOKUP("Returns/Warranty Rate",KPI_Thresholds!$A$2:$F$12,3,FALSE),"Green",IF(ABS(W26)&lt;=VLOOKUP("Returns/Warranty Rate",KPI_Thresholds!$A$2:$F$12,4,FALSE),"Amber","Red")))))</f>
        <v/>
      </c>
      <c r="Y26" s="20">
        <f>IF(A26="","",SUM(IF(D26="Green",100,IF(D26="Amber",50,IF(D26="Red",0,"")))*VLOOKUP("On-Time Delivery (OTD)",KPI_Thresholds!$A$2:$F$12,6,FALSE),IF(F26="Green",100,IF(F26="Amber",50,IF(F26="Red",0,"")))*VLOOKUP("PPM (defective units)",KPI_Thresholds!$A$2:$F$12,6,FALSE),IF(H26="Green",100,IF(H26="Amber",50,IF(H26="Red",0,"")))*VLOOKUP("AQL Acceptance Rate",KPI_Thresholds!$A$2:$F$12,6,FALSE),IF(J26="Green",100,IF(J26="Amber",50,IF(J26="Red",0,"")))*VLOOKUP("COPQ % of spend",KPI_Thresholds!$A$2:$F$12,6,FALSE),IF(L26="Green",100,IF(L26="Amber",50,IF(L26="Red",0,"")))*VLOOKUP("Compliance Pass Rate",KPI_Thresholds!$A$2:$F$12,6,FALSE),IF(N26="Green",100,IF(N26="Amber",50,IF(N26="Red",0,"")))*VLOOKUP("Documentation Accuracy",KPI_Thresholds!$A$2:$F$12,6,FALSE),IF(P26="Green",100,IF(P26="Amber",50,IF(P26="Red",0,"")))*VLOOKUP("Lead Time Variance %",KPI_Thresholds!$A$2:$F$12,6,FALSE),IF(R26="Green",100,IF(R26="Amber",50,IF(R26="Red",0,"")))*VLOOKUP("Price Variance vs PO",KPI_Thresholds!$A$2:$F$12,6,FALSE),IF(T26="Green",100,IF(T26="Amber",50,IF(T26="Red",0,"")))*VLOOKUP("NCR Acknowledge Time",KPI_Thresholds!$A$2:$F$12,6,FALSE),IF(V26="Green",100,IF(V26="Amber",50,IF(V26="Red",0,"")))*VLOOKUP("CAP/8D Closure Time",KPI_Thresholds!$A$2:$F$12,6,FALSE),IF(X26="Green",100,IF(X26="Amber",50,IF(X26="Red",0,"")))*VLOOKUP("Returns/Warranty Rate",KPI_Thresholds!$A$2:$F$12,6,FALSE))/100)</f>
        <v/>
      </c>
      <c r="Z26" s="16">
        <f>IF(A26="","",IF(OR(D26="Red",L26="Red"),"Conditional",IF(Y26&gt;=90,"Preferred",IF(Y26&gt;=75,"Approved","Conditional"))))</f>
        <v/>
      </c>
    </row>
    <row r="27">
      <c r="A27" s="16">
        <f>Monthly_Input!A27</f>
        <v/>
      </c>
      <c r="B27" s="17">
        <f>Monthly_Input!B27</f>
        <v/>
      </c>
      <c r="C27" s="18">
        <f>Monthly_Input!C27</f>
        <v/>
      </c>
      <c r="D27" s="16">
        <f>IF(C27="","",IF(VLOOKUP("On-Time Delivery (OTD)",KPI_Thresholds!$A$2:$F$12,2,FALSE)="HIGH",IF(C27&gt;=VLOOKUP("On-Time Delivery (OTD)",KPI_Thresholds!$A$2:$F$12,3,FALSE),"Green",IF(C27&gt;=VLOOKUP("On-Time Delivery (OTD)",KPI_Thresholds!$A$2:$F$12,4,FALSE),"Amber","Red")),IF(VLOOKUP("On-Time Delivery (OTD)",KPI_Thresholds!$A$2:$F$12,2,FALSE)="LOW",IF(C27&lt;=VLOOKUP("On-Time Delivery (OTD)",KPI_Thresholds!$A$2:$F$12,3,FALSE),"Green",IF(C27&lt;=VLOOKUP("On-Time Delivery (OTD)",KPI_Thresholds!$A$2:$F$12,4,FALSE),"Amber","Red")),IF(ABS(C27)&lt;=VLOOKUP("On-Time Delivery (OTD)",KPI_Thresholds!$A$2:$F$12,3,FALSE),"Green",IF(ABS(C27)&lt;=VLOOKUP("On-Time Delivery (OTD)",KPI_Thresholds!$A$2:$F$12,4,FALSE),"Amber","Red")))))</f>
        <v/>
      </c>
      <c r="E27" s="19">
        <f>Monthly_Input!D27</f>
        <v/>
      </c>
      <c r="F27" s="16">
        <f>IF(E27="","",IF(VLOOKUP("PPM (defective units)",KPI_Thresholds!$A$2:$F$12,2,FALSE)="HIGH",IF(E27&gt;=VLOOKUP("PPM (defective units)",KPI_Thresholds!$A$2:$F$12,3,FALSE),"Green",IF(E27&gt;=VLOOKUP("PPM (defective units)",KPI_Thresholds!$A$2:$F$12,4,FALSE),"Amber","Red")),IF(VLOOKUP("PPM (defective units)",KPI_Thresholds!$A$2:$F$12,2,FALSE)="LOW",IF(E27&lt;=VLOOKUP("PPM (defective units)",KPI_Thresholds!$A$2:$F$12,3,FALSE),"Green",IF(E27&lt;=VLOOKUP("PPM (defective units)",KPI_Thresholds!$A$2:$F$12,4,FALSE),"Amber","Red")),IF(ABS(E27)&lt;=VLOOKUP("PPM (defective units)",KPI_Thresholds!$A$2:$F$12,3,FALSE),"Green",IF(ABS(E27)&lt;=VLOOKUP("PPM (defective units)",KPI_Thresholds!$A$2:$F$12,4,FALSE),"Amber","Red")))))</f>
        <v/>
      </c>
      <c r="G27" s="18">
        <f>Monthly_Input!E27</f>
        <v/>
      </c>
      <c r="H27" s="16">
        <f>IF(G27="","",IF(VLOOKUP("AQL Acceptance Rate",KPI_Thresholds!$A$2:$F$12,2,FALSE)="HIGH",IF(G27&gt;=VLOOKUP("AQL Acceptance Rate",KPI_Thresholds!$A$2:$F$12,3,FALSE),"Green",IF(G27&gt;=VLOOKUP("AQL Acceptance Rate",KPI_Thresholds!$A$2:$F$12,4,FALSE),"Amber","Red")),IF(VLOOKUP("AQL Acceptance Rate",KPI_Thresholds!$A$2:$F$12,2,FALSE)="LOW",IF(G27&lt;=VLOOKUP("AQL Acceptance Rate",KPI_Thresholds!$A$2:$F$12,3,FALSE),"Green",IF(G27&lt;=VLOOKUP("AQL Acceptance Rate",KPI_Thresholds!$A$2:$F$12,4,FALSE),"Amber","Red")),IF(ABS(G27)&lt;=VLOOKUP("AQL Acceptance Rate",KPI_Thresholds!$A$2:$F$12,3,FALSE),"Green",IF(ABS(G27)&lt;=VLOOKUP("AQL Acceptance Rate",KPI_Thresholds!$A$2:$F$12,4,FALSE),"Amber","Red")))))</f>
        <v/>
      </c>
      <c r="I27" s="18">
        <f>Monthly_Input!F27</f>
        <v/>
      </c>
      <c r="J27" s="16">
        <f>IF(I27="","",IF(VLOOKUP("COPQ % of spend",KPI_Thresholds!$A$2:$F$12,2,FALSE)="HIGH",IF(I27&gt;=VLOOKUP("COPQ % of spend",KPI_Thresholds!$A$2:$F$12,3,FALSE),"Green",IF(I27&gt;=VLOOKUP("COPQ % of spend",KPI_Thresholds!$A$2:$F$12,4,FALSE),"Amber","Red")),IF(VLOOKUP("COPQ % of spend",KPI_Thresholds!$A$2:$F$12,2,FALSE)="LOW",IF(I27&lt;=VLOOKUP("COPQ % of spend",KPI_Thresholds!$A$2:$F$12,3,FALSE),"Green",IF(I27&lt;=VLOOKUP("COPQ % of spend",KPI_Thresholds!$A$2:$F$12,4,FALSE),"Amber","Red")),IF(ABS(I27)&lt;=VLOOKUP("COPQ % of spend",KPI_Thresholds!$A$2:$F$12,3,FALSE),"Green",IF(ABS(I27)&lt;=VLOOKUP("COPQ % of spend",KPI_Thresholds!$A$2:$F$12,4,FALSE),"Amber","Red")))))</f>
        <v/>
      </c>
      <c r="K27" s="18">
        <f>Monthly_Input!G27</f>
        <v/>
      </c>
      <c r="L27" s="16">
        <f>IF(K27="","",IF(VLOOKUP("Compliance Pass Rate",KPI_Thresholds!$A$2:$F$12,2,FALSE)="HIGH",IF(K27&gt;=VLOOKUP("Compliance Pass Rate",KPI_Thresholds!$A$2:$F$12,3,FALSE),"Green",IF(K27&gt;=VLOOKUP("Compliance Pass Rate",KPI_Thresholds!$A$2:$F$12,4,FALSE),"Amber","Red")),IF(VLOOKUP("Compliance Pass Rate",KPI_Thresholds!$A$2:$F$12,2,FALSE)="LOW",IF(K27&lt;=VLOOKUP("Compliance Pass Rate",KPI_Thresholds!$A$2:$F$12,3,FALSE),"Green",IF(K27&lt;=VLOOKUP("Compliance Pass Rate",KPI_Thresholds!$A$2:$F$12,4,FALSE),"Amber","Red")),IF(ABS(K27)&lt;=VLOOKUP("Compliance Pass Rate",KPI_Thresholds!$A$2:$F$12,3,FALSE),"Green",IF(ABS(K27)&lt;=VLOOKUP("Compliance Pass Rate",KPI_Thresholds!$A$2:$F$12,4,FALSE),"Amber","Red")))))</f>
        <v/>
      </c>
      <c r="M27" s="18">
        <f>Monthly_Input!H27</f>
        <v/>
      </c>
      <c r="N27" s="16">
        <f>IF(M27="","",IF(VLOOKUP("Documentation Accuracy",KPI_Thresholds!$A$2:$F$12,2,FALSE)="HIGH",IF(M27&gt;=VLOOKUP("Documentation Accuracy",KPI_Thresholds!$A$2:$F$12,3,FALSE),"Green",IF(M27&gt;=VLOOKUP("Documentation Accuracy",KPI_Thresholds!$A$2:$F$12,4,FALSE),"Amber","Red")),IF(VLOOKUP("Documentation Accuracy",KPI_Thresholds!$A$2:$F$12,2,FALSE)="LOW",IF(M27&lt;=VLOOKUP("Documentation Accuracy",KPI_Thresholds!$A$2:$F$12,3,FALSE),"Green",IF(M27&lt;=VLOOKUP("Documentation Accuracy",KPI_Thresholds!$A$2:$F$12,4,FALSE),"Amber","Red")),IF(ABS(M27)&lt;=VLOOKUP("Documentation Accuracy",KPI_Thresholds!$A$2:$F$12,3,FALSE),"Green",IF(ABS(M27)&lt;=VLOOKUP("Documentation Accuracy",KPI_Thresholds!$A$2:$F$12,4,FALSE),"Amber","Red")))))</f>
        <v/>
      </c>
      <c r="O27" s="18">
        <f>Monthly_Input!K27</f>
        <v/>
      </c>
      <c r="P27" s="16">
        <f>IF(O27="","",IF(VLOOKUP("Lead Time Variance %",KPI_Thresholds!$A$2:$F$12,2,FALSE)="HIGH",IF(O27&gt;=VLOOKUP("Lead Time Variance %",KPI_Thresholds!$A$2:$F$12,3,FALSE),"Green",IF(O27&gt;=VLOOKUP("Lead Time Variance %",KPI_Thresholds!$A$2:$F$12,4,FALSE),"Amber","Red")),IF(VLOOKUP("Lead Time Variance %",KPI_Thresholds!$A$2:$F$12,2,FALSE)="LOW",IF(O27&lt;=VLOOKUP("Lead Time Variance %",KPI_Thresholds!$A$2:$F$12,3,FALSE),"Green",IF(O27&lt;=VLOOKUP("Lead Time Variance %",KPI_Thresholds!$A$2:$F$12,4,FALSE),"Amber","Red")),IF(ABS(O27)&lt;=VLOOKUP("Lead Time Variance %",KPI_Thresholds!$A$2:$F$12,3,FALSE),"Green",IF(ABS(O27)&lt;=VLOOKUP("Lead Time Variance %",KPI_Thresholds!$A$2:$F$12,4,FALSE),"Amber","Red")))))</f>
        <v/>
      </c>
      <c r="Q27" s="18">
        <f>Monthly_Input!N27</f>
        <v/>
      </c>
      <c r="R27" s="16">
        <f>IF(Q27="","",IF(VLOOKUP("Price Variance vs PO",KPI_Thresholds!$A$2:$F$12,2,FALSE)="HIGH",IF(Q27&gt;=VLOOKUP("Price Variance vs PO",KPI_Thresholds!$A$2:$F$12,3,FALSE),"Green",IF(Q27&gt;=VLOOKUP("Price Variance vs PO",KPI_Thresholds!$A$2:$F$12,4,FALSE),"Amber","Red")),IF(VLOOKUP("Price Variance vs PO",KPI_Thresholds!$A$2:$F$12,2,FALSE)="LOW",IF(Q27&lt;=VLOOKUP("Price Variance vs PO",KPI_Thresholds!$A$2:$F$12,3,FALSE),"Green",IF(Q27&lt;=VLOOKUP("Price Variance vs PO",KPI_Thresholds!$A$2:$F$12,4,FALSE),"Amber","Red")),IF(ABS(Q27)&lt;=VLOOKUP("Price Variance vs PO",KPI_Thresholds!$A$2:$F$12,3,FALSE),"Green",IF(ABS(Q27)&lt;=VLOOKUP("Price Variance vs PO",KPI_Thresholds!$A$2:$F$12,4,FALSE),"Amber","Red")))))</f>
        <v/>
      </c>
      <c r="S27" s="19">
        <f>Monthly_Input!O27</f>
        <v/>
      </c>
      <c r="T27" s="16">
        <f>IF(S27="","",IF(VLOOKUP("NCR Acknowledge Time",KPI_Thresholds!$A$2:$F$12,2,FALSE)="HIGH",IF(S27&gt;=VLOOKUP("NCR Acknowledge Time",KPI_Thresholds!$A$2:$F$12,3,FALSE),"Green",IF(S27&gt;=VLOOKUP("NCR Acknowledge Time",KPI_Thresholds!$A$2:$F$12,4,FALSE),"Amber","Red")),IF(VLOOKUP("NCR Acknowledge Time",KPI_Thresholds!$A$2:$F$12,2,FALSE)="LOW",IF(S27&lt;=VLOOKUP("NCR Acknowledge Time",KPI_Thresholds!$A$2:$F$12,3,FALSE),"Green",IF(S27&lt;=VLOOKUP("NCR Acknowledge Time",KPI_Thresholds!$A$2:$F$12,4,FALSE),"Amber","Red")),IF(ABS(S27)&lt;=VLOOKUP("NCR Acknowledge Time",KPI_Thresholds!$A$2:$F$12,3,FALSE),"Green",IF(ABS(S27)&lt;=VLOOKUP("NCR Acknowledge Time",KPI_Thresholds!$A$2:$F$12,4,FALSE),"Amber","Red")))))</f>
        <v/>
      </c>
      <c r="U27" s="19">
        <f>Monthly_Input!P27</f>
        <v/>
      </c>
      <c r="V27" s="16">
        <f>IF(U27="","",IF(VLOOKUP("CAP/8D Closure Time",KPI_Thresholds!$A$2:$F$12,2,FALSE)="HIGH",IF(U27&gt;=VLOOKUP("CAP/8D Closure Time",KPI_Thresholds!$A$2:$F$12,3,FALSE),"Green",IF(U27&gt;=VLOOKUP("CAP/8D Closure Time",KPI_Thresholds!$A$2:$F$12,4,FALSE),"Amber","Red")),IF(VLOOKUP("CAP/8D Closure Time",KPI_Thresholds!$A$2:$F$12,2,FALSE)="LOW",IF(U27&lt;=VLOOKUP("CAP/8D Closure Time",KPI_Thresholds!$A$2:$F$12,3,FALSE),"Green",IF(U27&lt;=VLOOKUP("CAP/8D Closure Time",KPI_Thresholds!$A$2:$F$12,4,FALSE),"Amber","Red")),IF(ABS(U27)&lt;=VLOOKUP("CAP/8D Closure Time",KPI_Thresholds!$A$2:$F$12,3,FALSE),"Green",IF(ABS(U27)&lt;=VLOOKUP("CAP/8D Closure Time",KPI_Thresholds!$A$2:$F$12,4,FALSE),"Amber","Red")))))</f>
        <v/>
      </c>
      <c r="W27" s="18">
        <f>Monthly_Input!Q27</f>
        <v/>
      </c>
      <c r="X27" s="16">
        <f>IF(W27="","",IF(VLOOKUP("Returns/Warranty Rate",KPI_Thresholds!$A$2:$F$12,2,FALSE)="HIGH",IF(W27&gt;=VLOOKUP("Returns/Warranty Rate",KPI_Thresholds!$A$2:$F$12,3,FALSE),"Green",IF(W27&gt;=VLOOKUP("Returns/Warranty Rate",KPI_Thresholds!$A$2:$F$12,4,FALSE),"Amber","Red")),IF(VLOOKUP("Returns/Warranty Rate",KPI_Thresholds!$A$2:$F$12,2,FALSE)="LOW",IF(W27&lt;=VLOOKUP("Returns/Warranty Rate",KPI_Thresholds!$A$2:$F$12,3,FALSE),"Green",IF(W27&lt;=VLOOKUP("Returns/Warranty Rate",KPI_Thresholds!$A$2:$F$12,4,FALSE),"Amber","Red")),IF(ABS(W27)&lt;=VLOOKUP("Returns/Warranty Rate",KPI_Thresholds!$A$2:$F$12,3,FALSE),"Green",IF(ABS(W27)&lt;=VLOOKUP("Returns/Warranty Rate",KPI_Thresholds!$A$2:$F$12,4,FALSE),"Amber","Red")))))</f>
        <v/>
      </c>
      <c r="Y27" s="20">
        <f>IF(A27="","",SUM(IF(D27="Green",100,IF(D27="Amber",50,IF(D27="Red",0,"")))*VLOOKUP("On-Time Delivery (OTD)",KPI_Thresholds!$A$2:$F$12,6,FALSE),IF(F27="Green",100,IF(F27="Amber",50,IF(F27="Red",0,"")))*VLOOKUP("PPM (defective units)",KPI_Thresholds!$A$2:$F$12,6,FALSE),IF(H27="Green",100,IF(H27="Amber",50,IF(H27="Red",0,"")))*VLOOKUP("AQL Acceptance Rate",KPI_Thresholds!$A$2:$F$12,6,FALSE),IF(J27="Green",100,IF(J27="Amber",50,IF(J27="Red",0,"")))*VLOOKUP("COPQ % of spend",KPI_Thresholds!$A$2:$F$12,6,FALSE),IF(L27="Green",100,IF(L27="Amber",50,IF(L27="Red",0,"")))*VLOOKUP("Compliance Pass Rate",KPI_Thresholds!$A$2:$F$12,6,FALSE),IF(N27="Green",100,IF(N27="Amber",50,IF(N27="Red",0,"")))*VLOOKUP("Documentation Accuracy",KPI_Thresholds!$A$2:$F$12,6,FALSE),IF(P27="Green",100,IF(P27="Amber",50,IF(P27="Red",0,"")))*VLOOKUP("Lead Time Variance %",KPI_Thresholds!$A$2:$F$12,6,FALSE),IF(R27="Green",100,IF(R27="Amber",50,IF(R27="Red",0,"")))*VLOOKUP("Price Variance vs PO",KPI_Thresholds!$A$2:$F$12,6,FALSE),IF(T27="Green",100,IF(T27="Amber",50,IF(T27="Red",0,"")))*VLOOKUP("NCR Acknowledge Time",KPI_Thresholds!$A$2:$F$12,6,FALSE),IF(V27="Green",100,IF(V27="Amber",50,IF(V27="Red",0,"")))*VLOOKUP("CAP/8D Closure Time",KPI_Thresholds!$A$2:$F$12,6,FALSE),IF(X27="Green",100,IF(X27="Amber",50,IF(X27="Red",0,"")))*VLOOKUP("Returns/Warranty Rate",KPI_Thresholds!$A$2:$F$12,6,FALSE))/100)</f>
        <v/>
      </c>
      <c r="Z27" s="16">
        <f>IF(A27="","",IF(OR(D27="Red",L27="Red"),"Conditional",IF(Y27&gt;=90,"Preferred",IF(Y27&gt;=75,"Approved","Conditional"))))</f>
        <v/>
      </c>
    </row>
    <row r="28">
      <c r="A28" s="16">
        <f>Monthly_Input!A28</f>
        <v/>
      </c>
      <c r="B28" s="17">
        <f>Monthly_Input!B28</f>
        <v/>
      </c>
      <c r="C28" s="18">
        <f>Monthly_Input!C28</f>
        <v/>
      </c>
      <c r="D28" s="16">
        <f>IF(C28="","",IF(VLOOKUP("On-Time Delivery (OTD)",KPI_Thresholds!$A$2:$F$12,2,FALSE)="HIGH",IF(C28&gt;=VLOOKUP("On-Time Delivery (OTD)",KPI_Thresholds!$A$2:$F$12,3,FALSE),"Green",IF(C28&gt;=VLOOKUP("On-Time Delivery (OTD)",KPI_Thresholds!$A$2:$F$12,4,FALSE),"Amber","Red")),IF(VLOOKUP("On-Time Delivery (OTD)",KPI_Thresholds!$A$2:$F$12,2,FALSE)="LOW",IF(C28&lt;=VLOOKUP("On-Time Delivery (OTD)",KPI_Thresholds!$A$2:$F$12,3,FALSE),"Green",IF(C28&lt;=VLOOKUP("On-Time Delivery (OTD)",KPI_Thresholds!$A$2:$F$12,4,FALSE),"Amber","Red")),IF(ABS(C28)&lt;=VLOOKUP("On-Time Delivery (OTD)",KPI_Thresholds!$A$2:$F$12,3,FALSE),"Green",IF(ABS(C28)&lt;=VLOOKUP("On-Time Delivery (OTD)",KPI_Thresholds!$A$2:$F$12,4,FALSE),"Amber","Red")))))</f>
        <v/>
      </c>
      <c r="E28" s="19">
        <f>Monthly_Input!D28</f>
        <v/>
      </c>
      <c r="F28" s="16">
        <f>IF(E28="","",IF(VLOOKUP("PPM (defective units)",KPI_Thresholds!$A$2:$F$12,2,FALSE)="HIGH",IF(E28&gt;=VLOOKUP("PPM (defective units)",KPI_Thresholds!$A$2:$F$12,3,FALSE),"Green",IF(E28&gt;=VLOOKUP("PPM (defective units)",KPI_Thresholds!$A$2:$F$12,4,FALSE),"Amber","Red")),IF(VLOOKUP("PPM (defective units)",KPI_Thresholds!$A$2:$F$12,2,FALSE)="LOW",IF(E28&lt;=VLOOKUP("PPM (defective units)",KPI_Thresholds!$A$2:$F$12,3,FALSE),"Green",IF(E28&lt;=VLOOKUP("PPM (defective units)",KPI_Thresholds!$A$2:$F$12,4,FALSE),"Amber","Red")),IF(ABS(E28)&lt;=VLOOKUP("PPM (defective units)",KPI_Thresholds!$A$2:$F$12,3,FALSE),"Green",IF(ABS(E28)&lt;=VLOOKUP("PPM (defective units)",KPI_Thresholds!$A$2:$F$12,4,FALSE),"Amber","Red")))))</f>
        <v/>
      </c>
      <c r="G28" s="18">
        <f>Monthly_Input!E28</f>
        <v/>
      </c>
      <c r="H28" s="16">
        <f>IF(G28="","",IF(VLOOKUP("AQL Acceptance Rate",KPI_Thresholds!$A$2:$F$12,2,FALSE)="HIGH",IF(G28&gt;=VLOOKUP("AQL Acceptance Rate",KPI_Thresholds!$A$2:$F$12,3,FALSE),"Green",IF(G28&gt;=VLOOKUP("AQL Acceptance Rate",KPI_Thresholds!$A$2:$F$12,4,FALSE),"Amber","Red")),IF(VLOOKUP("AQL Acceptance Rate",KPI_Thresholds!$A$2:$F$12,2,FALSE)="LOW",IF(G28&lt;=VLOOKUP("AQL Acceptance Rate",KPI_Thresholds!$A$2:$F$12,3,FALSE),"Green",IF(G28&lt;=VLOOKUP("AQL Acceptance Rate",KPI_Thresholds!$A$2:$F$12,4,FALSE),"Amber","Red")),IF(ABS(G28)&lt;=VLOOKUP("AQL Acceptance Rate",KPI_Thresholds!$A$2:$F$12,3,FALSE),"Green",IF(ABS(G28)&lt;=VLOOKUP("AQL Acceptance Rate",KPI_Thresholds!$A$2:$F$12,4,FALSE),"Amber","Red")))))</f>
        <v/>
      </c>
      <c r="I28" s="18">
        <f>Monthly_Input!F28</f>
        <v/>
      </c>
      <c r="J28" s="16">
        <f>IF(I28="","",IF(VLOOKUP("COPQ % of spend",KPI_Thresholds!$A$2:$F$12,2,FALSE)="HIGH",IF(I28&gt;=VLOOKUP("COPQ % of spend",KPI_Thresholds!$A$2:$F$12,3,FALSE),"Green",IF(I28&gt;=VLOOKUP("COPQ % of spend",KPI_Thresholds!$A$2:$F$12,4,FALSE),"Amber","Red")),IF(VLOOKUP("COPQ % of spend",KPI_Thresholds!$A$2:$F$12,2,FALSE)="LOW",IF(I28&lt;=VLOOKUP("COPQ % of spend",KPI_Thresholds!$A$2:$F$12,3,FALSE),"Green",IF(I28&lt;=VLOOKUP("COPQ % of spend",KPI_Thresholds!$A$2:$F$12,4,FALSE),"Amber","Red")),IF(ABS(I28)&lt;=VLOOKUP("COPQ % of spend",KPI_Thresholds!$A$2:$F$12,3,FALSE),"Green",IF(ABS(I28)&lt;=VLOOKUP("COPQ % of spend",KPI_Thresholds!$A$2:$F$12,4,FALSE),"Amber","Red")))))</f>
        <v/>
      </c>
      <c r="K28" s="18">
        <f>Monthly_Input!G28</f>
        <v/>
      </c>
      <c r="L28" s="16">
        <f>IF(K28="","",IF(VLOOKUP("Compliance Pass Rate",KPI_Thresholds!$A$2:$F$12,2,FALSE)="HIGH",IF(K28&gt;=VLOOKUP("Compliance Pass Rate",KPI_Thresholds!$A$2:$F$12,3,FALSE),"Green",IF(K28&gt;=VLOOKUP("Compliance Pass Rate",KPI_Thresholds!$A$2:$F$12,4,FALSE),"Amber","Red")),IF(VLOOKUP("Compliance Pass Rate",KPI_Thresholds!$A$2:$F$12,2,FALSE)="LOW",IF(K28&lt;=VLOOKUP("Compliance Pass Rate",KPI_Thresholds!$A$2:$F$12,3,FALSE),"Green",IF(K28&lt;=VLOOKUP("Compliance Pass Rate",KPI_Thresholds!$A$2:$F$12,4,FALSE),"Amber","Red")),IF(ABS(K28)&lt;=VLOOKUP("Compliance Pass Rate",KPI_Thresholds!$A$2:$F$12,3,FALSE),"Green",IF(ABS(K28)&lt;=VLOOKUP("Compliance Pass Rate",KPI_Thresholds!$A$2:$F$12,4,FALSE),"Amber","Red")))))</f>
        <v/>
      </c>
      <c r="M28" s="18">
        <f>Monthly_Input!H28</f>
        <v/>
      </c>
      <c r="N28" s="16">
        <f>IF(M28="","",IF(VLOOKUP("Documentation Accuracy",KPI_Thresholds!$A$2:$F$12,2,FALSE)="HIGH",IF(M28&gt;=VLOOKUP("Documentation Accuracy",KPI_Thresholds!$A$2:$F$12,3,FALSE),"Green",IF(M28&gt;=VLOOKUP("Documentation Accuracy",KPI_Thresholds!$A$2:$F$12,4,FALSE),"Amber","Red")),IF(VLOOKUP("Documentation Accuracy",KPI_Thresholds!$A$2:$F$12,2,FALSE)="LOW",IF(M28&lt;=VLOOKUP("Documentation Accuracy",KPI_Thresholds!$A$2:$F$12,3,FALSE),"Green",IF(M28&lt;=VLOOKUP("Documentation Accuracy",KPI_Thresholds!$A$2:$F$12,4,FALSE),"Amber","Red")),IF(ABS(M28)&lt;=VLOOKUP("Documentation Accuracy",KPI_Thresholds!$A$2:$F$12,3,FALSE),"Green",IF(ABS(M28)&lt;=VLOOKUP("Documentation Accuracy",KPI_Thresholds!$A$2:$F$12,4,FALSE),"Amber","Red")))))</f>
        <v/>
      </c>
      <c r="O28" s="18">
        <f>Monthly_Input!K28</f>
        <v/>
      </c>
      <c r="P28" s="16">
        <f>IF(O28="","",IF(VLOOKUP("Lead Time Variance %",KPI_Thresholds!$A$2:$F$12,2,FALSE)="HIGH",IF(O28&gt;=VLOOKUP("Lead Time Variance %",KPI_Thresholds!$A$2:$F$12,3,FALSE),"Green",IF(O28&gt;=VLOOKUP("Lead Time Variance %",KPI_Thresholds!$A$2:$F$12,4,FALSE),"Amber","Red")),IF(VLOOKUP("Lead Time Variance %",KPI_Thresholds!$A$2:$F$12,2,FALSE)="LOW",IF(O28&lt;=VLOOKUP("Lead Time Variance %",KPI_Thresholds!$A$2:$F$12,3,FALSE),"Green",IF(O28&lt;=VLOOKUP("Lead Time Variance %",KPI_Thresholds!$A$2:$F$12,4,FALSE),"Amber","Red")),IF(ABS(O28)&lt;=VLOOKUP("Lead Time Variance %",KPI_Thresholds!$A$2:$F$12,3,FALSE),"Green",IF(ABS(O28)&lt;=VLOOKUP("Lead Time Variance %",KPI_Thresholds!$A$2:$F$12,4,FALSE),"Amber","Red")))))</f>
        <v/>
      </c>
      <c r="Q28" s="18">
        <f>Monthly_Input!N28</f>
        <v/>
      </c>
      <c r="R28" s="16">
        <f>IF(Q28="","",IF(VLOOKUP("Price Variance vs PO",KPI_Thresholds!$A$2:$F$12,2,FALSE)="HIGH",IF(Q28&gt;=VLOOKUP("Price Variance vs PO",KPI_Thresholds!$A$2:$F$12,3,FALSE),"Green",IF(Q28&gt;=VLOOKUP("Price Variance vs PO",KPI_Thresholds!$A$2:$F$12,4,FALSE),"Amber","Red")),IF(VLOOKUP("Price Variance vs PO",KPI_Thresholds!$A$2:$F$12,2,FALSE)="LOW",IF(Q28&lt;=VLOOKUP("Price Variance vs PO",KPI_Thresholds!$A$2:$F$12,3,FALSE),"Green",IF(Q28&lt;=VLOOKUP("Price Variance vs PO",KPI_Thresholds!$A$2:$F$12,4,FALSE),"Amber","Red")),IF(ABS(Q28)&lt;=VLOOKUP("Price Variance vs PO",KPI_Thresholds!$A$2:$F$12,3,FALSE),"Green",IF(ABS(Q28)&lt;=VLOOKUP("Price Variance vs PO",KPI_Thresholds!$A$2:$F$12,4,FALSE),"Amber","Red")))))</f>
        <v/>
      </c>
      <c r="S28" s="19">
        <f>Monthly_Input!O28</f>
        <v/>
      </c>
      <c r="T28" s="16">
        <f>IF(S28="","",IF(VLOOKUP("NCR Acknowledge Time",KPI_Thresholds!$A$2:$F$12,2,FALSE)="HIGH",IF(S28&gt;=VLOOKUP("NCR Acknowledge Time",KPI_Thresholds!$A$2:$F$12,3,FALSE),"Green",IF(S28&gt;=VLOOKUP("NCR Acknowledge Time",KPI_Thresholds!$A$2:$F$12,4,FALSE),"Amber","Red")),IF(VLOOKUP("NCR Acknowledge Time",KPI_Thresholds!$A$2:$F$12,2,FALSE)="LOW",IF(S28&lt;=VLOOKUP("NCR Acknowledge Time",KPI_Thresholds!$A$2:$F$12,3,FALSE),"Green",IF(S28&lt;=VLOOKUP("NCR Acknowledge Time",KPI_Thresholds!$A$2:$F$12,4,FALSE),"Amber","Red")),IF(ABS(S28)&lt;=VLOOKUP("NCR Acknowledge Time",KPI_Thresholds!$A$2:$F$12,3,FALSE),"Green",IF(ABS(S28)&lt;=VLOOKUP("NCR Acknowledge Time",KPI_Thresholds!$A$2:$F$12,4,FALSE),"Amber","Red")))))</f>
        <v/>
      </c>
      <c r="U28" s="19">
        <f>Monthly_Input!P28</f>
        <v/>
      </c>
      <c r="V28" s="16">
        <f>IF(U28="","",IF(VLOOKUP("CAP/8D Closure Time",KPI_Thresholds!$A$2:$F$12,2,FALSE)="HIGH",IF(U28&gt;=VLOOKUP("CAP/8D Closure Time",KPI_Thresholds!$A$2:$F$12,3,FALSE),"Green",IF(U28&gt;=VLOOKUP("CAP/8D Closure Time",KPI_Thresholds!$A$2:$F$12,4,FALSE),"Amber","Red")),IF(VLOOKUP("CAP/8D Closure Time",KPI_Thresholds!$A$2:$F$12,2,FALSE)="LOW",IF(U28&lt;=VLOOKUP("CAP/8D Closure Time",KPI_Thresholds!$A$2:$F$12,3,FALSE),"Green",IF(U28&lt;=VLOOKUP("CAP/8D Closure Time",KPI_Thresholds!$A$2:$F$12,4,FALSE),"Amber","Red")),IF(ABS(U28)&lt;=VLOOKUP("CAP/8D Closure Time",KPI_Thresholds!$A$2:$F$12,3,FALSE),"Green",IF(ABS(U28)&lt;=VLOOKUP("CAP/8D Closure Time",KPI_Thresholds!$A$2:$F$12,4,FALSE),"Amber","Red")))))</f>
        <v/>
      </c>
      <c r="W28" s="18">
        <f>Monthly_Input!Q28</f>
        <v/>
      </c>
      <c r="X28" s="16">
        <f>IF(W28="","",IF(VLOOKUP("Returns/Warranty Rate",KPI_Thresholds!$A$2:$F$12,2,FALSE)="HIGH",IF(W28&gt;=VLOOKUP("Returns/Warranty Rate",KPI_Thresholds!$A$2:$F$12,3,FALSE),"Green",IF(W28&gt;=VLOOKUP("Returns/Warranty Rate",KPI_Thresholds!$A$2:$F$12,4,FALSE),"Amber","Red")),IF(VLOOKUP("Returns/Warranty Rate",KPI_Thresholds!$A$2:$F$12,2,FALSE)="LOW",IF(W28&lt;=VLOOKUP("Returns/Warranty Rate",KPI_Thresholds!$A$2:$F$12,3,FALSE),"Green",IF(W28&lt;=VLOOKUP("Returns/Warranty Rate",KPI_Thresholds!$A$2:$F$12,4,FALSE),"Amber","Red")),IF(ABS(W28)&lt;=VLOOKUP("Returns/Warranty Rate",KPI_Thresholds!$A$2:$F$12,3,FALSE),"Green",IF(ABS(W28)&lt;=VLOOKUP("Returns/Warranty Rate",KPI_Thresholds!$A$2:$F$12,4,FALSE),"Amber","Red")))))</f>
        <v/>
      </c>
      <c r="Y28" s="20">
        <f>IF(A28="","",SUM(IF(D28="Green",100,IF(D28="Amber",50,IF(D28="Red",0,"")))*VLOOKUP("On-Time Delivery (OTD)",KPI_Thresholds!$A$2:$F$12,6,FALSE),IF(F28="Green",100,IF(F28="Amber",50,IF(F28="Red",0,"")))*VLOOKUP("PPM (defective units)",KPI_Thresholds!$A$2:$F$12,6,FALSE),IF(H28="Green",100,IF(H28="Amber",50,IF(H28="Red",0,"")))*VLOOKUP("AQL Acceptance Rate",KPI_Thresholds!$A$2:$F$12,6,FALSE),IF(J28="Green",100,IF(J28="Amber",50,IF(J28="Red",0,"")))*VLOOKUP("COPQ % of spend",KPI_Thresholds!$A$2:$F$12,6,FALSE),IF(L28="Green",100,IF(L28="Amber",50,IF(L28="Red",0,"")))*VLOOKUP("Compliance Pass Rate",KPI_Thresholds!$A$2:$F$12,6,FALSE),IF(N28="Green",100,IF(N28="Amber",50,IF(N28="Red",0,"")))*VLOOKUP("Documentation Accuracy",KPI_Thresholds!$A$2:$F$12,6,FALSE),IF(P28="Green",100,IF(P28="Amber",50,IF(P28="Red",0,"")))*VLOOKUP("Lead Time Variance %",KPI_Thresholds!$A$2:$F$12,6,FALSE),IF(R28="Green",100,IF(R28="Amber",50,IF(R28="Red",0,"")))*VLOOKUP("Price Variance vs PO",KPI_Thresholds!$A$2:$F$12,6,FALSE),IF(T28="Green",100,IF(T28="Amber",50,IF(T28="Red",0,"")))*VLOOKUP("NCR Acknowledge Time",KPI_Thresholds!$A$2:$F$12,6,FALSE),IF(V28="Green",100,IF(V28="Amber",50,IF(V28="Red",0,"")))*VLOOKUP("CAP/8D Closure Time",KPI_Thresholds!$A$2:$F$12,6,FALSE),IF(X28="Green",100,IF(X28="Amber",50,IF(X28="Red",0,"")))*VLOOKUP("Returns/Warranty Rate",KPI_Thresholds!$A$2:$F$12,6,FALSE))/100)</f>
        <v/>
      </c>
      <c r="Z28" s="16">
        <f>IF(A28="","",IF(OR(D28="Red",L28="Red"),"Conditional",IF(Y28&gt;=90,"Preferred",IF(Y28&gt;=75,"Approved","Conditional"))))</f>
        <v/>
      </c>
    </row>
    <row r="29">
      <c r="A29" s="16">
        <f>Monthly_Input!A29</f>
        <v/>
      </c>
      <c r="B29" s="17">
        <f>Monthly_Input!B29</f>
        <v/>
      </c>
      <c r="C29" s="18">
        <f>Monthly_Input!C29</f>
        <v/>
      </c>
      <c r="D29" s="16">
        <f>IF(C29="","",IF(VLOOKUP("On-Time Delivery (OTD)",KPI_Thresholds!$A$2:$F$12,2,FALSE)="HIGH",IF(C29&gt;=VLOOKUP("On-Time Delivery (OTD)",KPI_Thresholds!$A$2:$F$12,3,FALSE),"Green",IF(C29&gt;=VLOOKUP("On-Time Delivery (OTD)",KPI_Thresholds!$A$2:$F$12,4,FALSE),"Amber","Red")),IF(VLOOKUP("On-Time Delivery (OTD)",KPI_Thresholds!$A$2:$F$12,2,FALSE)="LOW",IF(C29&lt;=VLOOKUP("On-Time Delivery (OTD)",KPI_Thresholds!$A$2:$F$12,3,FALSE),"Green",IF(C29&lt;=VLOOKUP("On-Time Delivery (OTD)",KPI_Thresholds!$A$2:$F$12,4,FALSE),"Amber","Red")),IF(ABS(C29)&lt;=VLOOKUP("On-Time Delivery (OTD)",KPI_Thresholds!$A$2:$F$12,3,FALSE),"Green",IF(ABS(C29)&lt;=VLOOKUP("On-Time Delivery (OTD)",KPI_Thresholds!$A$2:$F$12,4,FALSE),"Amber","Red")))))</f>
        <v/>
      </c>
      <c r="E29" s="19">
        <f>Monthly_Input!D29</f>
        <v/>
      </c>
      <c r="F29" s="16">
        <f>IF(E29="","",IF(VLOOKUP("PPM (defective units)",KPI_Thresholds!$A$2:$F$12,2,FALSE)="HIGH",IF(E29&gt;=VLOOKUP("PPM (defective units)",KPI_Thresholds!$A$2:$F$12,3,FALSE),"Green",IF(E29&gt;=VLOOKUP("PPM (defective units)",KPI_Thresholds!$A$2:$F$12,4,FALSE),"Amber","Red")),IF(VLOOKUP("PPM (defective units)",KPI_Thresholds!$A$2:$F$12,2,FALSE)="LOW",IF(E29&lt;=VLOOKUP("PPM (defective units)",KPI_Thresholds!$A$2:$F$12,3,FALSE),"Green",IF(E29&lt;=VLOOKUP("PPM (defective units)",KPI_Thresholds!$A$2:$F$12,4,FALSE),"Amber","Red")),IF(ABS(E29)&lt;=VLOOKUP("PPM (defective units)",KPI_Thresholds!$A$2:$F$12,3,FALSE),"Green",IF(ABS(E29)&lt;=VLOOKUP("PPM (defective units)",KPI_Thresholds!$A$2:$F$12,4,FALSE),"Amber","Red")))))</f>
        <v/>
      </c>
      <c r="G29" s="18">
        <f>Monthly_Input!E29</f>
        <v/>
      </c>
      <c r="H29" s="16">
        <f>IF(G29="","",IF(VLOOKUP("AQL Acceptance Rate",KPI_Thresholds!$A$2:$F$12,2,FALSE)="HIGH",IF(G29&gt;=VLOOKUP("AQL Acceptance Rate",KPI_Thresholds!$A$2:$F$12,3,FALSE),"Green",IF(G29&gt;=VLOOKUP("AQL Acceptance Rate",KPI_Thresholds!$A$2:$F$12,4,FALSE),"Amber","Red")),IF(VLOOKUP("AQL Acceptance Rate",KPI_Thresholds!$A$2:$F$12,2,FALSE)="LOW",IF(G29&lt;=VLOOKUP("AQL Acceptance Rate",KPI_Thresholds!$A$2:$F$12,3,FALSE),"Green",IF(G29&lt;=VLOOKUP("AQL Acceptance Rate",KPI_Thresholds!$A$2:$F$12,4,FALSE),"Amber","Red")),IF(ABS(G29)&lt;=VLOOKUP("AQL Acceptance Rate",KPI_Thresholds!$A$2:$F$12,3,FALSE),"Green",IF(ABS(G29)&lt;=VLOOKUP("AQL Acceptance Rate",KPI_Thresholds!$A$2:$F$12,4,FALSE),"Amber","Red")))))</f>
        <v/>
      </c>
      <c r="I29" s="18">
        <f>Monthly_Input!F29</f>
        <v/>
      </c>
      <c r="J29" s="16">
        <f>IF(I29="","",IF(VLOOKUP("COPQ % of spend",KPI_Thresholds!$A$2:$F$12,2,FALSE)="HIGH",IF(I29&gt;=VLOOKUP("COPQ % of spend",KPI_Thresholds!$A$2:$F$12,3,FALSE),"Green",IF(I29&gt;=VLOOKUP("COPQ % of spend",KPI_Thresholds!$A$2:$F$12,4,FALSE),"Amber","Red")),IF(VLOOKUP("COPQ % of spend",KPI_Thresholds!$A$2:$F$12,2,FALSE)="LOW",IF(I29&lt;=VLOOKUP("COPQ % of spend",KPI_Thresholds!$A$2:$F$12,3,FALSE),"Green",IF(I29&lt;=VLOOKUP("COPQ % of spend",KPI_Thresholds!$A$2:$F$12,4,FALSE),"Amber","Red")),IF(ABS(I29)&lt;=VLOOKUP("COPQ % of spend",KPI_Thresholds!$A$2:$F$12,3,FALSE),"Green",IF(ABS(I29)&lt;=VLOOKUP("COPQ % of spend",KPI_Thresholds!$A$2:$F$12,4,FALSE),"Amber","Red")))))</f>
        <v/>
      </c>
      <c r="K29" s="18">
        <f>Monthly_Input!G29</f>
        <v/>
      </c>
      <c r="L29" s="16">
        <f>IF(K29="","",IF(VLOOKUP("Compliance Pass Rate",KPI_Thresholds!$A$2:$F$12,2,FALSE)="HIGH",IF(K29&gt;=VLOOKUP("Compliance Pass Rate",KPI_Thresholds!$A$2:$F$12,3,FALSE),"Green",IF(K29&gt;=VLOOKUP("Compliance Pass Rate",KPI_Thresholds!$A$2:$F$12,4,FALSE),"Amber","Red")),IF(VLOOKUP("Compliance Pass Rate",KPI_Thresholds!$A$2:$F$12,2,FALSE)="LOW",IF(K29&lt;=VLOOKUP("Compliance Pass Rate",KPI_Thresholds!$A$2:$F$12,3,FALSE),"Green",IF(K29&lt;=VLOOKUP("Compliance Pass Rate",KPI_Thresholds!$A$2:$F$12,4,FALSE),"Amber","Red")),IF(ABS(K29)&lt;=VLOOKUP("Compliance Pass Rate",KPI_Thresholds!$A$2:$F$12,3,FALSE),"Green",IF(ABS(K29)&lt;=VLOOKUP("Compliance Pass Rate",KPI_Thresholds!$A$2:$F$12,4,FALSE),"Amber","Red")))))</f>
        <v/>
      </c>
      <c r="M29" s="18">
        <f>Monthly_Input!H29</f>
        <v/>
      </c>
      <c r="N29" s="16">
        <f>IF(M29="","",IF(VLOOKUP("Documentation Accuracy",KPI_Thresholds!$A$2:$F$12,2,FALSE)="HIGH",IF(M29&gt;=VLOOKUP("Documentation Accuracy",KPI_Thresholds!$A$2:$F$12,3,FALSE),"Green",IF(M29&gt;=VLOOKUP("Documentation Accuracy",KPI_Thresholds!$A$2:$F$12,4,FALSE),"Amber","Red")),IF(VLOOKUP("Documentation Accuracy",KPI_Thresholds!$A$2:$F$12,2,FALSE)="LOW",IF(M29&lt;=VLOOKUP("Documentation Accuracy",KPI_Thresholds!$A$2:$F$12,3,FALSE),"Green",IF(M29&lt;=VLOOKUP("Documentation Accuracy",KPI_Thresholds!$A$2:$F$12,4,FALSE),"Amber","Red")),IF(ABS(M29)&lt;=VLOOKUP("Documentation Accuracy",KPI_Thresholds!$A$2:$F$12,3,FALSE),"Green",IF(ABS(M29)&lt;=VLOOKUP("Documentation Accuracy",KPI_Thresholds!$A$2:$F$12,4,FALSE),"Amber","Red")))))</f>
        <v/>
      </c>
      <c r="O29" s="18">
        <f>Monthly_Input!K29</f>
        <v/>
      </c>
      <c r="P29" s="16">
        <f>IF(O29="","",IF(VLOOKUP("Lead Time Variance %",KPI_Thresholds!$A$2:$F$12,2,FALSE)="HIGH",IF(O29&gt;=VLOOKUP("Lead Time Variance %",KPI_Thresholds!$A$2:$F$12,3,FALSE),"Green",IF(O29&gt;=VLOOKUP("Lead Time Variance %",KPI_Thresholds!$A$2:$F$12,4,FALSE),"Amber","Red")),IF(VLOOKUP("Lead Time Variance %",KPI_Thresholds!$A$2:$F$12,2,FALSE)="LOW",IF(O29&lt;=VLOOKUP("Lead Time Variance %",KPI_Thresholds!$A$2:$F$12,3,FALSE),"Green",IF(O29&lt;=VLOOKUP("Lead Time Variance %",KPI_Thresholds!$A$2:$F$12,4,FALSE),"Amber","Red")),IF(ABS(O29)&lt;=VLOOKUP("Lead Time Variance %",KPI_Thresholds!$A$2:$F$12,3,FALSE),"Green",IF(ABS(O29)&lt;=VLOOKUP("Lead Time Variance %",KPI_Thresholds!$A$2:$F$12,4,FALSE),"Amber","Red")))))</f>
        <v/>
      </c>
      <c r="Q29" s="18">
        <f>Monthly_Input!N29</f>
        <v/>
      </c>
      <c r="R29" s="16">
        <f>IF(Q29="","",IF(VLOOKUP("Price Variance vs PO",KPI_Thresholds!$A$2:$F$12,2,FALSE)="HIGH",IF(Q29&gt;=VLOOKUP("Price Variance vs PO",KPI_Thresholds!$A$2:$F$12,3,FALSE),"Green",IF(Q29&gt;=VLOOKUP("Price Variance vs PO",KPI_Thresholds!$A$2:$F$12,4,FALSE),"Amber","Red")),IF(VLOOKUP("Price Variance vs PO",KPI_Thresholds!$A$2:$F$12,2,FALSE)="LOW",IF(Q29&lt;=VLOOKUP("Price Variance vs PO",KPI_Thresholds!$A$2:$F$12,3,FALSE),"Green",IF(Q29&lt;=VLOOKUP("Price Variance vs PO",KPI_Thresholds!$A$2:$F$12,4,FALSE),"Amber","Red")),IF(ABS(Q29)&lt;=VLOOKUP("Price Variance vs PO",KPI_Thresholds!$A$2:$F$12,3,FALSE),"Green",IF(ABS(Q29)&lt;=VLOOKUP("Price Variance vs PO",KPI_Thresholds!$A$2:$F$12,4,FALSE),"Amber","Red")))))</f>
        <v/>
      </c>
      <c r="S29" s="19">
        <f>Monthly_Input!O29</f>
        <v/>
      </c>
      <c r="T29" s="16">
        <f>IF(S29="","",IF(VLOOKUP("NCR Acknowledge Time",KPI_Thresholds!$A$2:$F$12,2,FALSE)="HIGH",IF(S29&gt;=VLOOKUP("NCR Acknowledge Time",KPI_Thresholds!$A$2:$F$12,3,FALSE),"Green",IF(S29&gt;=VLOOKUP("NCR Acknowledge Time",KPI_Thresholds!$A$2:$F$12,4,FALSE),"Amber","Red")),IF(VLOOKUP("NCR Acknowledge Time",KPI_Thresholds!$A$2:$F$12,2,FALSE)="LOW",IF(S29&lt;=VLOOKUP("NCR Acknowledge Time",KPI_Thresholds!$A$2:$F$12,3,FALSE),"Green",IF(S29&lt;=VLOOKUP("NCR Acknowledge Time",KPI_Thresholds!$A$2:$F$12,4,FALSE),"Amber","Red")),IF(ABS(S29)&lt;=VLOOKUP("NCR Acknowledge Time",KPI_Thresholds!$A$2:$F$12,3,FALSE),"Green",IF(ABS(S29)&lt;=VLOOKUP("NCR Acknowledge Time",KPI_Thresholds!$A$2:$F$12,4,FALSE),"Amber","Red")))))</f>
        <v/>
      </c>
      <c r="U29" s="19">
        <f>Monthly_Input!P29</f>
        <v/>
      </c>
      <c r="V29" s="16">
        <f>IF(U29="","",IF(VLOOKUP("CAP/8D Closure Time",KPI_Thresholds!$A$2:$F$12,2,FALSE)="HIGH",IF(U29&gt;=VLOOKUP("CAP/8D Closure Time",KPI_Thresholds!$A$2:$F$12,3,FALSE),"Green",IF(U29&gt;=VLOOKUP("CAP/8D Closure Time",KPI_Thresholds!$A$2:$F$12,4,FALSE),"Amber","Red")),IF(VLOOKUP("CAP/8D Closure Time",KPI_Thresholds!$A$2:$F$12,2,FALSE)="LOW",IF(U29&lt;=VLOOKUP("CAP/8D Closure Time",KPI_Thresholds!$A$2:$F$12,3,FALSE),"Green",IF(U29&lt;=VLOOKUP("CAP/8D Closure Time",KPI_Thresholds!$A$2:$F$12,4,FALSE),"Amber","Red")),IF(ABS(U29)&lt;=VLOOKUP("CAP/8D Closure Time",KPI_Thresholds!$A$2:$F$12,3,FALSE),"Green",IF(ABS(U29)&lt;=VLOOKUP("CAP/8D Closure Time",KPI_Thresholds!$A$2:$F$12,4,FALSE),"Amber","Red")))))</f>
        <v/>
      </c>
      <c r="W29" s="18">
        <f>Monthly_Input!Q29</f>
        <v/>
      </c>
      <c r="X29" s="16">
        <f>IF(W29="","",IF(VLOOKUP("Returns/Warranty Rate",KPI_Thresholds!$A$2:$F$12,2,FALSE)="HIGH",IF(W29&gt;=VLOOKUP("Returns/Warranty Rate",KPI_Thresholds!$A$2:$F$12,3,FALSE),"Green",IF(W29&gt;=VLOOKUP("Returns/Warranty Rate",KPI_Thresholds!$A$2:$F$12,4,FALSE),"Amber","Red")),IF(VLOOKUP("Returns/Warranty Rate",KPI_Thresholds!$A$2:$F$12,2,FALSE)="LOW",IF(W29&lt;=VLOOKUP("Returns/Warranty Rate",KPI_Thresholds!$A$2:$F$12,3,FALSE),"Green",IF(W29&lt;=VLOOKUP("Returns/Warranty Rate",KPI_Thresholds!$A$2:$F$12,4,FALSE),"Amber","Red")),IF(ABS(W29)&lt;=VLOOKUP("Returns/Warranty Rate",KPI_Thresholds!$A$2:$F$12,3,FALSE),"Green",IF(ABS(W29)&lt;=VLOOKUP("Returns/Warranty Rate",KPI_Thresholds!$A$2:$F$12,4,FALSE),"Amber","Red")))))</f>
        <v/>
      </c>
      <c r="Y29" s="20">
        <f>IF(A29="","",SUM(IF(D29="Green",100,IF(D29="Amber",50,IF(D29="Red",0,"")))*VLOOKUP("On-Time Delivery (OTD)",KPI_Thresholds!$A$2:$F$12,6,FALSE),IF(F29="Green",100,IF(F29="Amber",50,IF(F29="Red",0,"")))*VLOOKUP("PPM (defective units)",KPI_Thresholds!$A$2:$F$12,6,FALSE),IF(H29="Green",100,IF(H29="Amber",50,IF(H29="Red",0,"")))*VLOOKUP("AQL Acceptance Rate",KPI_Thresholds!$A$2:$F$12,6,FALSE),IF(J29="Green",100,IF(J29="Amber",50,IF(J29="Red",0,"")))*VLOOKUP("COPQ % of spend",KPI_Thresholds!$A$2:$F$12,6,FALSE),IF(L29="Green",100,IF(L29="Amber",50,IF(L29="Red",0,"")))*VLOOKUP("Compliance Pass Rate",KPI_Thresholds!$A$2:$F$12,6,FALSE),IF(N29="Green",100,IF(N29="Amber",50,IF(N29="Red",0,"")))*VLOOKUP("Documentation Accuracy",KPI_Thresholds!$A$2:$F$12,6,FALSE),IF(P29="Green",100,IF(P29="Amber",50,IF(P29="Red",0,"")))*VLOOKUP("Lead Time Variance %",KPI_Thresholds!$A$2:$F$12,6,FALSE),IF(R29="Green",100,IF(R29="Amber",50,IF(R29="Red",0,"")))*VLOOKUP("Price Variance vs PO",KPI_Thresholds!$A$2:$F$12,6,FALSE),IF(T29="Green",100,IF(T29="Amber",50,IF(T29="Red",0,"")))*VLOOKUP("NCR Acknowledge Time",KPI_Thresholds!$A$2:$F$12,6,FALSE),IF(V29="Green",100,IF(V29="Amber",50,IF(V29="Red",0,"")))*VLOOKUP("CAP/8D Closure Time",KPI_Thresholds!$A$2:$F$12,6,FALSE),IF(X29="Green",100,IF(X29="Amber",50,IF(X29="Red",0,"")))*VLOOKUP("Returns/Warranty Rate",KPI_Thresholds!$A$2:$F$12,6,FALSE))/100)</f>
        <v/>
      </c>
      <c r="Z29" s="16">
        <f>IF(A29="","",IF(OR(D29="Red",L29="Red"),"Conditional",IF(Y29&gt;=90,"Preferred",IF(Y29&gt;=75,"Approved","Conditional"))))</f>
        <v/>
      </c>
    </row>
    <row r="30">
      <c r="A30" s="16">
        <f>Monthly_Input!A30</f>
        <v/>
      </c>
      <c r="B30" s="17">
        <f>Monthly_Input!B30</f>
        <v/>
      </c>
      <c r="C30" s="18">
        <f>Monthly_Input!C30</f>
        <v/>
      </c>
      <c r="D30" s="16">
        <f>IF(C30="","",IF(VLOOKUP("On-Time Delivery (OTD)",KPI_Thresholds!$A$2:$F$12,2,FALSE)="HIGH",IF(C30&gt;=VLOOKUP("On-Time Delivery (OTD)",KPI_Thresholds!$A$2:$F$12,3,FALSE),"Green",IF(C30&gt;=VLOOKUP("On-Time Delivery (OTD)",KPI_Thresholds!$A$2:$F$12,4,FALSE),"Amber","Red")),IF(VLOOKUP("On-Time Delivery (OTD)",KPI_Thresholds!$A$2:$F$12,2,FALSE)="LOW",IF(C30&lt;=VLOOKUP("On-Time Delivery (OTD)",KPI_Thresholds!$A$2:$F$12,3,FALSE),"Green",IF(C30&lt;=VLOOKUP("On-Time Delivery (OTD)",KPI_Thresholds!$A$2:$F$12,4,FALSE),"Amber","Red")),IF(ABS(C30)&lt;=VLOOKUP("On-Time Delivery (OTD)",KPI_Thresholds!$A$2:$F$12,3,FALSE),"Green",IF(ABS(C30)&lt;=VLOOKUP("On-Time Delivery (OTD)",KPI_Thresholds!$A$2:$F$12,4,FALSE),"Amber","Red")))))</f>
        <v/>
      </c>
      <c r="E30" s="19">
        <f>Monthly_Input!D30</f>
        <v/>
      </c>
      <c r="F30" s="16">
        <f>IF(E30="","",IF(VLOOKUP("PPM (defective units)",KPI_Thresholds!$A$2:$F$12,2,FALSE)="HIGH",IF(E30&gt;=VLOOKUP("PPM (defective units)",KPI_Thresholds!$A$2:$F$12,3,FALSE),"Green",IF(E30&gt;=VLOOKUP("PPM (defective units)",KPI_Thresholds!$A$2:$F$12,4,FALSE),"Amber","Red")),IF(VLOOKUP("PPM (defective units)",KPI_Thresholds!$A$2:$F$12,2,FALSE)="LOW",IF(E30&lt;=VLOOKUP("PPM (defective units)",KPI_Thresholds!$A$2:$F$12,3,FALSE),"Green",IF(E30&lt;=VLOOKUP("PPM (defective units)",KPI_Thresholds!$A$2:$F$12,4,FALSE),"Amber","Red")),IF(ABS(E30)&lt;=VLOOKUP("PPM (defective units)",KPI_Thresholds!$A$2:$F$12,3,FALSE),"Green",IF(ABS(E30)&lt;=VLOOKUP("PPM (defective units)",KPI_Thresholds!$A$2:$F$12,4,FALSE),"Amber","Red")))))</f>
        <v/>
      </c>
      <c r="G30" s="18">
        <f>Monthly_Input!E30</f>
        <v/>
      </c>
      <c r="H30" s="16">
        <f>IF(G30="","",IF(VLOOKUP("AQL Acceptance Rate",KPI_Thresholds!$A$2:$F$12,2,FALSE)="HIGH",IF(G30&gt;=VLOOKUP("AQL Acceptance Rate",KPI_Thresholds!$A$2:$F$12,3,FALSE),"Green",IF(G30&gt;=VLOOKUP("AQL Acceptance Rate",KPI_Thresholds!$A$2:$F$12,4,FALSE),"Amber","Red")),IF(VLOOKUP("AQL Acceptance Rate",KPI_Thresholds!$A$2:$F$12,2,FALSE)="LOW",IF(G30&lt;=VLOOKUP("AQL Acceptance Rate",KPI_Thresholds!$A$2:$F$12,3,FALSE),"Green",IF(G30&lt;=VLOOKUP("AQL Acceptance Rate",KPI_Thresholds!$A$2:$F$12,4,FALSE),"Amber","Red")),IF(ABS(G30)&lt;=VLOOKUP("AQL Acceptance Rate",KPI_Thresholds!$A$2:$F$12,3,FALSE),"Green",IF(ABS(G30)&lt;=VLOOKUP("AQL Acceptance Rate",KPI_Thresholds!$A$2:$F$12,4,FALSE),"Amber","Red")))))</f>
        <v/>
      </c>
      <c r="I30" s="18">
        <f>Monthly_Input!F30</f>
        <v/>
      </c>
      <c r="J30" s="16">
        <f>IF(I30="","",IF(VLOOKUP("COPQ % of spend",KPI_Thresholds!$A$2:$F$12,2,FALSE)="HIGH",IF(I30&gt;=VLOOKUP("COPQ % of spend",KPI_Thresholds!$A$2:$F$12,3,FALSE),"Green",IF(I30&gt;=VLOOKUP("COPQ % of spend",KPI_Thresholds!$A$2:$F$12,4,FALSE),"Amber","Red")),IF(VLOOKUP("COPQ % of spend",KPI_Thresholds!$A$2:$F$12,2,FALSE)="LOW",IF(I30&lt;=VLOOKUP("COPQ % of spend",KPI_Thresholds!$A$2:$F$12,3,FALSE),"Green",IF(I30&lt;=VLOOKUP("COPQ % of spend",KPI_Thresholds!$A$2:$F$12,4,FALSE),"Amber","Red")),IF(ABS(I30)&lt;=VLOOKUP("COPQ % of spend",KPI_Thresholds!$A$2:$F$12,3,FALSE),"Green",IF(ABS(I30)&lt;=VLOOKUP("COPQ % of spend",KPI_Thresholds!$A$2:$F$12,4,FALSE),"Amber","Red")))))</f>
        <v/>
      </c>
      <c r="K30" s="18">
        <f>Monthly_Input!G30</f>
        <v/>
      </c>
      <c r="L30" s="16">
        <f>IF(K30="","",IF(VLOOKUP("Compliance Pass Rate",KPI_Thresholds!$A$2:$F$12,2,FALSE)="HIGH",IF(K30&gt;=VLOOKUP("Compliance Pass Rate",KPI_Thresholds!$A$2:$F$12,3,FALSE),"Green",IF(K30&gt;=VLOOKUP("Compliance Pass Rate",KPI_Thresholds!$A$2:$F$12,4,FALSE),"Amber","Red")),IF(VLOOKUP("Compliance Pass Rate",KPI_Thresholds!$A$2:$F$12,2,FALSE)="LOW",IF(K30&lt;=VLOOKUP("Compliance Pass Rate",KPI_Thresholds!$A$2:$F$12,3,FALSE),"Green",IF(K30&lt;=VLOOKUP("Compliance Pass Rate",KPI_Thresholds!$A$2:$F$12,4,FALSE),"Amber","Red")),IF(ABS(K30)&lt;=VLOOKUP("Compliance Pass Rate",KPI_Thresholds!$A$2:$F$12,3,FALSE),"Green",IF(ABS(K30)&lt;=VLOOKUP("Compliance Pass Rate",KPI_Thresholds!$A$2:$F$12,4,FALSE),"Amber","Red")))))</f>
        <v/>
      </c>
      <c r="M30" s="18">
        <f>Monthly_Input!H30</f>
        <v/>
      </c>
      <c r="N30" s="16">
        <f>IF(M30="","",IF(VLOOKUP("Documentation Accuracy",KPI_Thresholds!$A$2:$F$12,2,FALSE)="HIGH",IF(M30&gt;=VLOOKUP("Documentation Accuracy",KPI_Thresholds!$A$2:$F$12,3,FALSE),"Green",IF(M30&gt;=VLOOKUP("Documentation Accuracy",KPI_Thresholds!$A$2:$F$12,4,FALSE),"Amber","Red")),IF(VLOOKUP("Documentation Accuracy",KPI_Thresholds!$A$2:$F$12,2,FALSE)="LOW",IF(M30&lt;=VLOOKUP("Documentation Accuracy",KPI_Thresholds!$A$2:$F$12,3,FALSE),"Green",IF(M30&lt;=VLOOKUP("Documentation Accuracy",KPI_Thresholds!$A$2:$F$12,4,FALSE),"Amber","Red")),IF(ABS(M30)&lt;=VLOOKUP("Documentation Accuracy",KPI_Thresholds!$A$2:$F$12,3,FALSE),"Green",IF(ABS(M30)&lt;=VLOOKUP("Documentation Accuracy",KPI_Thresholds!$A$2:$F$12,4,FALSE),"Amber","Red")))))</f>
        <v/>
      </c>
      <c r="O30" s="18">
        <f>Monthly_Input!K30</f>
        <v/>
      </c>
      <c r="P30" s="16">
        <f>IF(O30="","",IF(VLOOKUP("Lead Time Variance %",KPI_Thresholds!$A$2:$F$12,2,FALSE)="HIGH",IF(O30&gt;=VLOOKUP("Lead Time Variance %",KPI_Thresholds!$A$2:$F$12,3,FALSE),"Green",IF(O30&gt;=VLOOKUP("Lead Time Variance %",KPI_Thresholds!$A$2:$F$12,4,FALSE),"Amber","Red")),IF(VLOOKUP("Lead Time Variance %",KPI_Thresholds!$A$2:$F$12,2,FALSE)="LOW",IF(O30&lt;=VLOOKUP("Lead Time Variance %",KPI_Thresholds!$A$2:$F$12,3,FALSE),"Green",IF(O30&lt;=VLOOKUP("Lead Time Variance %",KPI_Thresholds!$A$2:$F$12,4,FALSE),"Amber","Red")),IF(ABS(O30)&lt;=VLOOKUP("Lead Time Variance %",KPI_Thresholds!$A$2:$F$12,3,FALSE),"Green",IF(ABS(O30)&lt;=VLOOKUP("Lead Time Variance %",KPI_Thresholds!$A$2:$F$12,4,FALSE),"Amber","Red")))))</f>
        <v/>
      </c>
      <c r="Q30" s="18">
        <f>Monthly_Input!N30</f>
        <v/>
      </c>
      <c r="R30" s="16">
        <f>IF(Q30="","",IF(VLOOKUP("Price Variance vs PO",KPI_Thresholds!$A$2:$F$12,2,FALSE)="HIGH",IF(Q30&gt;=VLOOKUP("Price Variance vs PO",KPI_Thresholds!$A$2:$F$12,3,FALSE),"Green",IF(Q30&gt;=VLOOKUP("Price Variance vs PO",KPI_Thresholds!$A$2:$F$12,4,FALSE),"Amber","Red")),IF(VLOOKUP("Price Variance vs PO",KPI_Thresholds!$A$2:$F$12,2,FALSE)="LOW",IF(Q30&lt;=VLOOKUP("Price Variance vs PO",KPI_Thresholds!$A$2:$F$12,3,FALSE),"Green",IF(Q30&lt;=VLOOKUP("Price Variance vs PO",KPI_Thresholds!$A$2:$F$12,4,FALSE),"Amber","Red")),IF(ABS(Q30)&lt;=VLOOKUP("Price Variance vs PO",KPI_Thresholds!$A$2:$F$12,3,FALSE),"Green",IF(ABS(Q30)&lt;=VLOOKUP("Price Variance vs PO",KPI_Thresholds!$A$2:$F$12,4,FALSE),"Amber","Red")))))</f>
        <v/>
      </c>
      <c r="S30" s="19">
        <f>Monthly_Input!O30</f>
        <v/>
      </c>
      <c r="T30" s="16">
        <f>IF(S30="","",IF(VLOOKUP("NCR Acknowledge Time",KPI_Thresholds!$A$2:$F$12,2,FALSE)="HIGH",IF(S30&gt;=VLOOKUP("NCR Acknowledge Time",KPI_Thresholds!$A$2:$F$12,3,FALSE),"Green",IF(S30&gt;=VLOOKUP("NCR Acknowledge Time",KPI_Thresholds!$A$2:$F$12,4,FALSE),"Amber","Red")),IF(VLOOKUP("NCR Acknowledge Time",KPI_Thresholds!$A$2:$F$12,2,FALSE)="LOW",IF(S30&lt;=VLOOKUP("NCR Acknowledge Time",KPI_Thresholds!$A$2:$F$12,3,FALSE),"Green",IF(S30&lt;=VLOOKUP("NCR Acknowledge Time",KPI_Thresholds!$A$2:$F$12,4,FALSE),"Amber","Red")),IF(ABS(S30)&lt;=VLOOKUP("NCR Acknowledge Time",KPI_Thresholds!$A$2:$F$12,3,FALSE),"Green",IF(ABS(S30)&lt;=VLOOKUP("NCR Acknowledge Time",KPI_Thresholds!$A$2:$F$12,4,FALSE),"Amber","Red")))))</f>
        <v/>
      </c>
      <c r="U30" s="19">
        <f>Monthly_Input!P30</f>
        <v/>
      </c>
      <c r="V30" s="16">
        <f>IF(U30="","",IF(VLOOKUP("CAP/8D Closure Time",KPI_Thresholds!$A$2:$F$12,2,FALSE)="HIGH",IF(U30&gt;=VLOOKUP("CAP/8D Closure Time",KPI_Thresholds!$A$2:$F$12,3,FALSE),"Green",IF(U30&gt;=VLOOKUP("CAP/8D Closure Time",KPI_Thresholds!$A$2:$F$12,4,FALSE),"Amber","Red")),IF(VLOOKUP("CAP/8D Closure Time",KPI_Thresholds!$A$2:$F$12,2,FALSE)="LOW",IF(U30&lt;=VLOOKUP("CAP/8D Closure Time",KPI_Thresholds!$A$2:$F$12,3,FALSE),"Green",IF(U30&lt;=VLOOKUP("CAP/8D Closure Time",KPI_Thresholds!$A$2:$F$12,4,FALSE),"Amber","Red")),IF(ABS(U30)&lt;=VLOOKUP("CAP/8D Closure Time",KPI_Thresholds!$A$2:$F$12,3,FALSE),"Green",IF(ABS(U30)&lt;=VLOOKUP("CAP/8D Closure Time",KPI_Thresholds!$A$2:$F$12,4,FALSE),"Amber","Red")))))</f>
        <v/>
      </c>
      <c r="W30" s="18">
        <f>Monthly_Input!Q30</f>
        <v/>
      </c>
      <c r="X30" s="16">
        <f>IF(W30="","",IF(VLOOKUP("Returns/Warranty Rate",KPI_Thresholds!$A$2:$F$12,2,FALSE)="HIGH",IF(W30&gt;=VLOOKUP("Returns/Warranty Rate",KPI_Thresholds!$A$2:$F$12,3,FALSE),"Green",IF(W30&gt;=VLOOKUP("Returns/Warranty Rate",KPI_Thresholds!$A$2:$F$12,4,FALSE),"Amber","Red")),IF(VLOOKUP("Returns/Warranty Rate",KPI_Thresholds!$A$2:$F$12,2,FALSE)="LOW",IF(W30&lt;=VLOOKUP("Returns/Warranty Rate",KPI_Thresholds!$A$2:$F$12,3,FALSE),"Green",IF(W30&lt;=VLOOKUP("Returns/Warranty Rate",KPI_Thresholds!$A$2:$F$12,4,FALSE),"Amber","Red")),IF(ABS(W30)&lt;=VLOOKUP("Returns/Warranty Rate",KPI_Thresholds!$A$2:$F$12,3,FALSE),"Green",IF(ABS(W30)&lt;=VLOOKUP("Returns/Warranty Rate",KPI_Thresholds!$A$2:$F$12,4,FALSE),"Amber","Red")))))</f>
        <v/>
      </c>
      <c r="Y30" s="20">
        <f>IF(A30="","",SUM(IF(D30="Green",100,IF(D30="Amber",50,IF(D30="Red",0,"")))*VLOOKUP("On-Time Delivery (OTD)",KPI_Thresholds!$A$2:$F$12,6,FALSE),IF(F30="Green",100,IF(F30="Amber",50,IF(F30="Red",0,"")))*VLOOKUP("PPM (defective units)",KPI_Thresholds!$A$2:$F$12,6,FALSE),IF(H30="Green",100,IF(H30="Amber",50,IF(H30="Red",0,"")))*VLOOKUP("AQL Acceptance Rate",KPI_Thresholds!$A$2:$F$12,6,FALSE),IF(J30="Green",100,IF(J30="Amber",50,IF(J30="Red",0,"")))*VLOOKUP("COPQ % of spend",KPI_Thresholds!$A$2:$F$12,6,FALSE),IF(L30="Green",100,IF(L30="Amber",50,IF(L30="Red",0,"")))*VLOOKUP("Compliance Pass Rate",KPI_Thresholds!$A$2:$F$12,6,FALSE),IF(N30="Green",100,IF(N30="Amber",50,IF(N30="Red",0,"")))*VLOOKUP("Documentation Accuracy",KPI_Thresholds!$A$2:$F$12,6,FALSE),IF(P30="Green",100,IF(P30="Amber",50,IF(P30="Red",0,"")))*VLOOKUP("Lead Time Variance %",KPI_Thresholds!$A$2:$F$12,6,FALSE),IF(R30="Green",100,IF(R30="Amber",50,IF(R30="Red",0,"")))*VLOOKUP("Price Variance vs PO",KPI_Thresholds!$A$2:$F$12,6,FALSE),IF(T30="Green",100,IF(T30="Amber",50,IF(T30="Red",0,"")))*VLOOKUP("NCR Acknowledge Time",KPI_Thresholds!$A$2:$F$12,6,FALSE),IF(V30="Green",100,IF(V30="Amber",50,IF(V30="Red",0,"")))*VLOOKUP("CAP/8D Closure Time",KPI_Thresholds!$A$2:$F$12,6,FALSE),IF(X30="Green",100,IF(X30="Amber",50,IF(X30="Red",0,"")))*VLOOKUP("Returns/Warranty Rate",KPI_Thresholds!$A$2:$F$12,6,FALSE))/100)</f>
        <v/>
      </c>
      <c r="Z30" s="16">
        <f>IF(A30="","",IF(OR(D30="Red",L30="Red"),"Conditional",IF(Y30&gt;=90,"Preferred",IF(Y30&gt;=75,"Approved","Conditional"))))</f>
        <v/>
      </c>
    </row>
    <row r="31">
      <c r="A31" s="16">
        <f>Monthly_Input!A31</f>
        <v/>
      </c>
      <c r="B31" s="17">
        <f>Monthly_Input!B31</f>
        <v/>
      </c>
      <c r="C31" s="18">
        <f>Monthly_Input!C31</f>
        <v/>
      </c>
      <c r="D31" s="16">
        <f>IF(C31="","",IF(VLOOKUP("On-Time Delivery (OTD)",KPI_Thresholds!$A$2:$F$12,2,FALSE)="HIGH",IF(C31&gt;=VLOOKUP("On-Time Delivery (OTD)",KPI_Thresholds!$A$2:$F$12,3,FALSE),"Green",IF(C31&gt;=VLOOKUP("On-Time Delivery (OTD)",KPI_Thresholds!$A$2:$F$12,4,FALSE),"Amber","Red")),IF(VLOOKUP("On-Time Delivery (OTD)",KPI_Thresholds!$A$2:$F$12,2,FALSE)="LOW",IF(C31&lt;=VLOOKUP("On-Time Delivery (OTD)",KPI_Thresholds!$A$2:$F$12,3,FALSE),"Green",IF(C31&lt;=VLOOKUP("On-Time Delivery (OTD)",KPI_Thresholds!$A$2:$F$12,4,FALSE),"Amber","Red")),IF(ABS(C31)&lt;=VLOOKUP("On-Time Delivery (OTD)",KPI_Thresholds!$A$2:$F$12,3,FALSE),"Green",IF(ABS(C31)&lt;=VLOOKUP("On-Time Delivery (OTD)",KPI_Thresholds!$A$2:$F$12,4,FALSE),"Amber","Red")))))</f>
        <v/>
      </c>
      <c r="E31" s="19">
        <f>Monthly_Input!D31</f>
        <v/>
      </c>
      <c r="F31" s="16">
        <f>IF(E31="","",IF(VLOOKUP("PPM (defective units)",KPI_Thresholds!$A$2:$F$12,2,FALSE)="HIGH",IF(E31&gt;=VLOOKUP("PPM (defective units)",KPI_Thresholds!$A$2:$F$12,3,FALSE),"Green",IF(E31&gt;=VLOOKUP("PPM (defective units)",KPI_Thresholds!$A$2:$F$12,4,FALSE),"Amber","Red")),IF(VLOOKUP("PPM (defective units)",KPI_Thresholds!$A$2:$F$12,2,FALSE)="LOW",IF(E31&lt;=VLOOKUP("PPM (defective units)",KPI_Thresholds!$A$2:$F$12,3,FALSE),"Green",IF(E31&lt;=VLOOKUP("PPM (defective units)",KPI_Thresholds!$A$2:$F$12,4,FALSE),"Amber","Red")),IF(ABS(E31)&lt;=VLOOKUP("PPM (defective units)",KPI_Thresholds!$A$2:$F$12,3,FALSE),"Green",IF(ABS(E31)&lt;=VLOOKUP("PPM (defective units)",KPI_Thresholds!$A$2:$F$12,4,FALSE),"Amber","Red")))))</f>
        <v/>
      </c>
      <c r="G31" s="18">
        <f>Monthly_Input!E31</f>
        <v/>
      </c>
      <c r="H31" s="16">
        <f>IF(G31="","",IF(VLOOKUP("AQL Acceptance Rate",KPI_Thresholds!$A$2:$F$12,2,FALSE)="HIGH",IF(G31&gt;=VLOOKUP("AQL Acceptance Rate",KPI_Thresholds!$A$2:$F$12,3,FALSE),"Green",IF(G31&gt;=VLOOKUP("AQL Acceptance Rate",KPI_Thresholds!$A$2:$F$12,4,FALSE),"Amber","Red")),IF(VLOOKUP("AQL Acceptance Rate",KPI_Thresholds!$A$2:$F$12,2,FALSE)="LOW",IF(G31&lt;=VLOOKUP("AQL Acceptance Rate",KPI_Thresholds!$A$2:$F$12,3,FALSE),"Green",IF(G31&lt;=VLOOKUP("AQL Acceptance Rate",KPI_Thresholds!$A$2:$F$12,4,FALSE),"Amber","Red")),IF(ABS(G31)&lt;=VLOOKUP("AQL Acceptance Rate",KPI_Thresholds!$A$2:$F$12,3,FALSE),"Green",IF(ABS(G31)&lt;=VLOOKUP("AQL Acceptance Rate",KPI_Thresholds!$A$2:$F$12,4,FALSE),"Amber","Red")))))</f>
        <v/>
      </c>
      <c r="I31" s="18">
        <f>Monthly_Input!F31</f>
        <v/>
      </c>
      <c r="J31" s="16">
        <f>IF(I31="","",IF(VLOOKUP("COPQ % of spend",KPI_Thresholds!$A$2:$F$12,2,FALSE)="HIGH",IF(I31&gt;=VLOOKUP("COPQ % of spend",KPI_Thresholds!$A$2:$F$12,3,FALSE),"Green",IF(I31&gt;=VLOOKUP("COPQ % of spend",KPI_Thresholds!$A$2:$F$12,4,FALSE),"Amber","Red")),IF(VLOOKUP("COPQ % of spend",KPI_Thresholds!$A$2:$F$12,2,FALSE)="LOW",IF(I31&lt;=VLOOKUP("COPQ % of spend",KPI_Thresholds!$A$2:$F$12,3,FALSE),"Green",IF(I31&lt;=VLOOKUP("COPQ % of spend",KPI_Thresholds!$A$2:$F$12,4,FALSE),"Amber","Red")),IF(ABS(I31)&lt;=VLOOKUP("COPQ % of spend",KPI_Thresholds!$A$2:$F$12,3,FALSE),"Green",IF(ABS(I31)&lt;=VLOOKUP("COPQ % of spend",KPI_Thresholds!$A$2:$F$12,4,FALSE),"Amber","Red")))))</f>
        <v/>
      </c>
      <c r="K31" s="18">
        <f>Monthly_Input!G31</f>
        <v/>
      </c>
      <c r="L31" s="16">
        <f>IF(K31="","",IF(VLOOKUP("Compliance Pass Rate",KPI_Thresholds!$A$2:$F$12,2,FALSE)="HIGH",IF(K31&gt;=VLOOKUP("Compliance Pass Rate",KPI_Thresholds!$A$2:$F$12,3,FALSE),"Green",IF(K31&gt;=VLOOKUP("Compliance Pass Rate",KPI_Thresholds!$A$2:$F$12,4,FALSE),"Amber","Red")),IF(VLOOKUP("Compliance Pass Rate",KPI_Thresholds!$A$2:$F$12,2,FALSE)="LOW",IF(K31&lt;=VLOOKUP("Compliance Pass Rate",KPI_Thresholds!$A$2:$F$12,3,FALSE),"Green",IF(K31&lt;=VLOOKUP("Compliance Pass Rate",KPI_Thresholds!$A$2:$F$12,4,FALSE),"Amber","Red")),IF(ABS(K31)&lt;=VLOOKUP("Compliance Pass Rate",KPI_Thresholds!$A$2:$F$12,3,FALSE),"Green",IF(ABS(K31)&lt;=VLOOKUP("Compliance Pass Rate",KPI_Thresholds!$A$2:$F$12,4,FALSE),"Amber","Red")))))</f>
        <v/>
      </c>
      <c r="M31" s="18">
        <f>Monthly_Input!H31</f>
        <v/>
      </c>
      <c r="N31" s="16">
        <f>IF(M31="","",IF(VLOOKUP("Documentation Accuracy",KPI_Thresholds!$A$2:$F$12,2,FALSE)="HIGH",IF(M31&gt;=VLOOKUP("Documentation Accuracy",KPI_Thresholds!$A$2:$F$12,3,FALSE),"Green",IF(M31&gt;=VLOOKUP("Documentation Accuracy",KPI_Thresholds!$A$2:$F$12,4,FALSE),"Amber","Red")),IF(VLOOKUP("Documentation Accuracy",KPI_Thresholds!$A$2:$F$12,2,FALSE)="LOW",IF(M31&lt;=VLOOKUP("Documentation Accuracy",KPI_Thresholds!$A$2:$F$12,3,FALSE),"Green",IF(M31&lt;=VLOOKUP("Documentation Accuracy",KPI_Thresholds!$A$2:$F$12,4,FALSE),"Amber","Red")),IF(ABS(M31)&lt;=VLOOKUP("Documentation Accuracy",KPI_Thresholds!$A$2:$F$12,3,FALSE),"Green",IF(ABS(M31)&lt;=VLOOKUP("Documentation Accuracy",KPI_Thresholds!$A$2:$F$12,4,FALSE),"Amber","Red")))))</f>
        <v/>
      </c>
      <c r="O31" s="18">
        <f>Monthly_Input!K31</f>
        <v/>
      </c>
      <c r="P31" s="16">
        <f>IF(O31="","",IF(VLOOKUP("Lead Time Variance %",KPI_Thresholds!$A$2:$F$12,2,FALSE)="HIGH",IF(O31&gt;=VLOOKUP("Lead Time Variance %",KPI_Thresholds!$A$2:$F$12,3,FALSE),"Green",IF(O31&gt;=VLOOKUP("Lead Time Variance %",KPI_Thresholds!$A$2:$F$12,4,FALSE),"Amber","Red")),IF(VLOOKUP("Lead Time Variance %",KPI_Thresholds!$A$2:$F$12,2,FALSE)="LOW",IF(O31&lt;=VLOOKUP("Lead Time Variance %",KPI_Thresholds!$A$2:$F$12,3,FALSE),"Green",IF(O31&lt;=VLOOKUP("Lead Time Variance %",KPI_Thresholds!$A$2:$F$12,4,FALSE),"Amber","Red")),IF(ABS(O31)&lt;=VLOOKUP("Lead Time Variance %",KPI_Thresholds!$A$2:$F$12,3,FALSE),"Green",IF(ABS(O31)&lt;=VLOOKUP("Lead Time Variance %",KPI_Thresholds!$A$2:$F$12,4,FALSE),"Amber","Red")))))</f>
        <v/>
      </c>
      <c r="Q31" s="18">
        <f>Monthly_Input!N31</f>
        <v/>
      </c>
      <c r="R31" s="16">
        <f>IF(Q31="","",IF(VLOOKUP("Price Variance vs PO",KPI_Thresholds!$A$2:$F$12,2,FALSE)="HIGH",IF(Q31&gt;=VLOOKUP("Price Variance vs PO",KPI_Thresholds!$A$2:$F$12,3,FALSE),"Green",IF(Q31&gt;=VLOOKUP("Price Variance vs PO",KPI_Thresholds!$A$2:$F$12,4,FALSE),"Amber","Red")),IF(VLOOKUP("Price Variance vs PO",KPI_Thresholds!$A$2:$F$12,2,FALSE)="LOW",IF(Q31&lt;=VLOOKUP("Price Variance vs PO",KPI_Thresholds!$A$2:$F$12,3,FALSE),"Green",IF(Q31&lt;=VLOOKUP("Price Variance vs PO",KPI_Thresholds!$A$2:$F$12,4,FALSE),"Amber","Red")),IF(ABS(Q31)&lt;=VLOOKUP("Price Variance vs PO",KPI_Thresholds!$A$2:$F$12,3,FALSE),"Green",IF(ABS(Q31)&lt;=VLOOKUP("Price Variance vs PO",KPI_Thresholds!$A$2:$F$12,4,FALSE),"Amber","Red")))))</f>
        <v/>
      </c>
      <c r="S31" s="19">
        <f>Monthly_Input!O31</f>
        <v/>
      </c>
      <c r="T31" s="16">
        <f>IF(S31="","",IF(VLOOKUP("NCR Acknowledge Time",KPI_Thresholds!$A$2:$F$12,2,FALSE)="HIGH",IF(S31&gt;=VLOOKUP("NCR Acknowledge Time",KPI_Thresholds!$A$2:$F$12,3,FALSE),"Green",IF(S31&gt;=VLOOKUP("NCR Acknowledge Time",KPI_Thresholds!$A$2:$F$12,4,FALSE),"Amber","Red")),IF(VLOOKUP("NCR Acknowledge Time",KPI_Thresholds!$A$2:$F$12,2,FALSE)="LOW",IF(S31&lt;=VLOOKUP("NCR Acknowledge Time",KPI_Thresholds!$A$2:$F$12,3,FALSE),"Green",IF(S31&lt;=VLOOKUP("NCR Acknowledge Time",KPI_Thresholds!$A$2:$F$12,4,FALSE),"Amber","Red")),IF(ABS(S31)&lt;=VLOOKUP("NCR Acknowledge Time",KPI_Thresholds!$A$2:$F$12,3,FALSE),"Green",IF(ABS(S31)&lt;=VLOOKUP("NCR Acknowledge Time",KPI_Thresholds!$A$2:$F$12,4,FALSE),"Amber","Red")))))</f>
        <v/>
      </c>
      <c r="U31" s="19">
        <f>Monthly_Input!P31</f>
        <v/>
      </c>
      <c r="V31" s="16">
        <f>IF(U31="","",IF(VLOOKUP("CAP/8D Closure Time",KPI_Thresholds!$A$2:$F$12,2,FALSE)="HIGH",IF(U31&gt;=VLOOKUP("CAP/8D Closure Time",KPI_Thresholds!$A$2:$F$12,3,FALSE),"Green",IF(U31&gt;=VLOOKUP("CAP/8D Closure Time",KPI_Thresholds!$A$2:$F$12,4,FALSE),"Amber","Red")),IF(VLOOKUP("CAP/8D Closure Time",KPI_Thresholds!$A$2:$F$12,2,FALSE)="LOW",IF(U31&lt;=VLOOKUP("CAP/8D Closure Time",KPI_Thresholds!$A$2:$F$12,3,FALSE),"Green",IF(U31&lt;=VLOOKUP("CAP/8D Closure Time",KPI_Thresholds!$A$2:$F$12,4,FALSE),"Amber","Red")),IF(ABS(U31)&lt;=VLOOKUP("CAP/8D Closure Time",KPI_Thresholds!$A$2:$F$12,3,FALSE),"Green",IF(ABS(U31)&lt;=VLOOKUP("CAP/8D Closure Time",KPI_Thresholds!$A$2:$F$12,4,FALSE),"Amber","Red")))))</f>
        <v/>
      </c>
      <c r="W31" s="18">
        <f>Monthly_Input!Q31</f>
        <v/>
      </c>
      <c r="X31" s="16">
        <f>IF(W31="","",IF(VLOOKUP("Returns/Warranty Rate",KPI_Thresholds!$A$2:$F$12,2,FALSE)="HIGH",IF(W31&gt;=VLOOKUP("Returns/Warranty Rate",KPI_Thresholds!$A$2:$F$12,3,FALSE),"Green",IF(W31&gt;=VLOOKUP("Returns/Warranty Rate",KPI_Thresholds!$A$2:$F$12,4,FALSE),"Amber","Red")),IF(VLOOKUP("Returns/Warranty Rate",KPI_Thresholds!$A$2:$F$12,2,FALSE)="LOW",IF(W31&lt;=VLOOKUP("Returns/Warranty Rate",KPI_Thresholds!$A$2:$F$12,3,FALSE),"Green",IF(W31&lt;=VLOOKUP("Returns/Warranty Rate",KPI_Thresholds!$A$2:$F$12,4,FALSE),"Amber","Red")),IF(ABS(W31)&lt;=VLOOKUP("Returns/Warranty Rate",KPI_Thresholds!$A$2:$F$12,3,FALSE),"Green",IF(ABS(W31)&lt;=VLOOKUP("Returns/Warranty Rate",KPI_Thresholds!$A$2:$F$12,4,FALSE),"Amber","Red")))))</f>
        <v/>
      </c>
      <c r="Y31" s="20">
        <f>IF(A31="","",SUM(IF(D31="Green",100,IF(D31="Amber",50,IF(D31="Red",0,"")))*VLOOKUP("On-Time Delivery (OTD)",KPI_Thresholds!$A$2:$F$12,6,FALSE),IF(F31="Green",100,IF(F31="Amber",50,IF(F31="Red",0,"")))*VLOOKUP("PPM (defective units)",KPI_Thresholds!$A$2:$F$12,6,FALSE),IF(H31="Green",100,IF(H31="Amber",50,IF(H31="Red",0,"")))*VLOOKUP("AQL Acceptance Rate",KPI_Thresholds!$A$2:$F$12,6,FALSE),IF(J31="Green",100,IF(J31="Amber",50,IF(J31="Red",0,"")))*VLOOKUP("COPQ % of spend",KPI_Thresholds!$A$2:$F$12,6,FALSE),IF(L31="Green",100,IF(L31="Amber",50,IF(L31="Red",0,"")))*VLOOKUP("Compliance Pass Rate",KPI_Thresholds!$A$2:$F$12,6,FALSE),IF(N31="Green",100,IF(N31="Amber",50,IF(N31="Red",0,"")))*VLOOKUP("Documentation Accuracy",KPI_Thresholds!$A$2:$F$12,6,FALSE),IF(P31="Green",100,IF(P31="Amber",50,IF(P31="Red",0,"")))*VLOOKUP("Lead Time Variance %",KPI_Thresholds!$A$2:$F$12,6,FALSE),IF(R31="Green",100,IF(R31="Amber",50,IF(R31="Red",0,"")))*VLOOKUP("Price Variance vs PO",KPI_Thresholds!$A$2:$F$12,6,FALSE),IF(T31="Green",100,IF(T31="Amber",50,IF(T31="Red",0,"")))*VLOOKUP("NCR Acknowledge Time",KPI_Thresholds!$A$2:$F$12,6,FALSE),IF(V31="Green",100,IF(V31="Amber",50,IF(V31="Red",0,"")))*VLOOKUP("CAP/8D Closure Time",KPI_Thresholds!$A$2:$F$12,6,FALSE),IF(X31="Green",100,IF(X31="Amber",50,IF(X31="Red",0,"")))*VLOOKUP("Returns/Warranty Rate",KPI_Thresholds!$A$2:$F$12,6,FALSE))/100)</f>
        <v/>
      </c>
      <c r="Z31" s="16">
        <f>IF(A31="","",IF(OR(D31="Red",L31="Red"),"Conditional",IF(Y31&gt;=90,"Preferred",IF(Y31&gt;=75,"Approved","Conditional"))))</f>
        <v/>
      </c>
    </row>
    <row r="32">
      <c r="A32" s="16">
        <f>Monthly_Input!A32</f>
        <v/>
      </c>
      <c r="B32" s="17">
        <f>Monthly_Input!B32</f>
        <v/>
      </c>
      <c r="C32" s="18">
        <f>Monthly_Input!C32</f>
        <v/>
      </c>
      <c r="D32" s="16">
        <f>IF(C32="","",IF(VLOOKUP("On-Time Delivery (OTD)",KPI_Thresholds!$A$2:$F$12,2,FALSE)="HIGH",IF(C32&gt;=VLOOKUP("On-Time Delivery (OTD)",KPI_Thresholds!$A$2:$F$12,3,FALSE),"Green",IF(C32&gt;=VLOOKUP("On-Time Delivery (OTD)",KPI_Thresholds!$A$2:$F$12,4,FALSE),"Amber","Red")),IF(VLOOKUP("On-Time Delivery (OTD)",KPI_Thresholds!$A$2:$F$12,2,FALSE)="LOW",IF(C32&lt;=VLOOKUP("On-Time Delivery (OTD)",KPI_Thresholds!$A$2:$F$12,3,FALSE),"Green",IF(C32&lt;=VLOOKUP("On-Time Delivery (OTD)",KPI_Thresholds!$A$2:$F$12,4,FALSE),"Amber","Red")),IF(ABS(C32)&lt;=VLOOKUP("On-Time Delivery (OTD)",KPI_Thresholds!$A$2:$F$12,3,FALSE),"Green",IF(ABS(C32)&lt;=VLOOKUP("On-Time Delivery (OTD)",KPI_Thresholds!$A$2:$F$12,4,FALSE),"Amber","Red")))))</f>
        <v/>
      </c>
      <c r="E32" s="19">
        <f>Monthly_Input!D32</f>
        <v/>
      </c>
      <c r="F32" s="16">
        <f>IF(E32="","",IF(VLOOKUP("PPM (defective units)",KPI_Thresholds!$A$2:$F$12,2,FALSE)="HIGH",IF(E32&gt;=VLOOKUP("PPM (defective units)",KPI_Thresholds!$A$2:$F$12,3,FALSE),"Green",IF(E32&gt;=VLOOKUP("PPM (defective units)",KPI_Thresholds!$A$2:$F$12,4,FALSE),"Amber","Red")),IF(VLOOKUP("PPM (defective units)",KPI_Thresholds!$A$2:$F$12,2,FALSE)="LOW",IF(E32&lt;=VLOOKUP("PPM (defective units)",KPI_Thresholds!$A$2:$F$12,3,FALSE),"Green",IF(E32&lt;=VLOOKUP("PPM (defective units)",KPI_Thresholds!$A$2:$F$12,4,FALSE),"Amber","Red")),IF(ABS(E32)&lt;=VLOOKUP("PPM (defective units)",KPI_Thresholds!$A$2:$F$12,3,FALSE),"Green",IF(ABS(E32)&lt;=VLOOKUP("PPM (defective units)",KPI_Thresholds!$A$2:$F$12,4,FALSE),"Amber","Red")))))</f>
        <v/>
      </c>
      <c r="G32" s="18">
        <f>Monthly_Input!E32</f>
        <v/>
      </c>
      <c r="H32" s="16">
        <f>IF(G32="","",IF(VLOOKUP("AQL Acceptance Rate",KPI_Thresholds!$A$2:$F$12,2,FALSE)="HIGH",IF(G32&gt;=VLOOKUP("AQL Acceptance Rate",KPI_Thresholds!$A$2:$F$12,3,FALSE),"Green",IF(G32&gt;=VLOOKUP("AQL Acceptance Rate",KPI_Thresholds!$A$2:$F$12,4,FALSE),"Amber","Red")),IF(VLOOKUP("AQL Acceptance Rate",KPI_Thresholds!$A$2:$F$12,2,FALSE)="LOW",IF(G32&lt;=VLOOKUP("AQL Acceptance Rate",KPI_Thresholds!$A$2:$F$12,3,FALSE),"Green",IF(G32&lt;=VLOOKUP("AQL Acceptance Rate",KPI_Thresholds!$A$2:$F$12,4,FALSE),"Amber","Red")),IF(ABS(G32)&lt;=VLOOKUP("AQL Acceptance Rate",KPI_Thresholds!$A$2:$F$12,3,FALSE),"Green",IF(ABS(G32)&lt;=VLOOKUP("AQL Acceptance Rate",KPI_Thresholds!$A$2:$F$12,4,FALSE),"Amber","Red")))))</f>
        <v/>
      </c>
      <c r="I32" s="18">
        <f>Monthly_Input!F32</f>
        <v/>
      </c>
      <c r="J32" s="16">
        <f>IF(I32="","",IF(VLOOKUP("COPQ % of spend",KPI_Thresholds!$A$2:$F$12,2,FALSE)="HIGH",IF(I32&gt;=VLOOKUP("COPQ % of spend",KPI_Thresholds!$A$2:$F$12,3,FALSE),"Green",IF(I32&gt;=VLOOKUP("COPQ % of spend",KPI_Thresholds!$A$2:$F$12,4,FALSE),"Amber","Red")),IF(VLOOKUP("COPQ % of spend",KPI_Thresholds!$A$2:$F$12,2,FALSE)="LOW",IF(I32&lt;=VLOOKUP("COPQ % of spend",KPI_Thresholds!$A$2:$F$12,3,FALSE),"Green",IF(I32&lt;=VLOOKUP("COPQ % of spend",KPI_Thresholds!$A$2:$F$12,4,FALSE),"Amber","Red")),IF(ABS(I32)&lt;=VLOOKUP("COPQ % of spend",KPI_Thresholds!$A$2:$F$12,3,FALSE),"Green",IF(ABS(I32)&lt;=VLOOKUP("COPQ % of spend",KPI_Thresholds!$A$2:$F$12,4,FALSE),"Amber","Red")))))</f>
        <v/>
      </c>
      <c r="K32" s="18">
        <f>Monthly_Input!G32</f>
        <v/>
      </c>
      <c r="L32" s="16">
        <f>IF(K32="","",IF(VLOOKUP("Compliance Pass Rate",KPI_Thresholds!$A$2:$F$12,2,FALSE)="HIGH",IF(K32&gt;=VLOOKUP("Compliance Pass Rate",KPI_Thresholds!$A$2:$F$12,3,FALSE),"Green",IF(K32&gt;=VLOOKUP("Compliance Pass Rate",KPI_Thresholds!$A$2:$F$12,4,FALSE),"Amber","Red")),IF(VLOOKUP("Compliance Pass Rate",KPI_Thresholds!$A$2:$F$12,2,FALSE)="LOW",IF(K32&lt;=VLOOKUP("Compliance Pass Rate",KPI_Thresholds!$A$2:$F$12,3,FALSE),"Green",IF(K32&lt;=VLOOKUP("Compliance Pass Rate",KPI_Thresholds!$A$2:$F$12,4,FALSE),"Amber","Red")),IF(ABS(K32)&lt;=VLOOKUP("Compliance Pass Rate",KPI_Thresholds!$A$2:$F$12,3,FALSE),"Green",IF(ABS(K32)&lt;=VLOOKUP("Compliance Pass Rate",KPI_Thresholds!$A$2:$F$12,4,FALSE),"Amber","Red")))))</f>
        <v/>
      </c>
      <c r="M32" s="18">
        <f>Monthly_Input!H32</f>
        <v/>
      </c>
      <c r="N32" s="16">
        <f>IF(M32="","",IF(VLOOKUP("Documentation Accuracy",KPI_Thresholds!$A$2:$F$12,2,FALSE)="HIGH",IF(M32&gt;=VLOOKUP("Documentation Accuracy",KPI_Thresholds!$A$2:$F$12,3,FALSE),"Green",IF(M32&gt;=VLOOKUP("Documentation Accuracy",KPI_Thresholds!$A$2:$F$12,4,FALSE),"Amber","Red")),IF(VLOOKUP("Documentation Accuracy",KPI_Thresholds!$A$2:$F$12,2,FALSE)="LOW",IF(M32&lt;=VLOOKUP("Documentation Accuracy",KPI_Thresholds!$A$2:$F$12,3,FALSE),"Green",IF(M32&lt;=VLOOKUP("Documentation Accuracy",KPI_Thresholds!$A$2:$F$12,4,FALSE),"Amber","Red")),IF(ABS(M32)&lt;=VLOOKUP("Documentation Accuracy",KPI_Thresholds!$A$2:$F$12,3,FALSE),"Green",IF(ABS(M32)&lt;=VLOOKUP("Documentation Accuracy",KPI_Thresholds!$A$2:$F$12,4,FALSE),"Amber","Red")))))</f>
        <v/>
      </c>
      <c r="O32" s="18">
        <f>Monthly_Input!K32</f>
        <v/>
      </c>
      <c r="P32" s="16">
        <f>IF(O32="","",IF(VLOOKUP("Lead Time Variance %",KPI_Thresholds!$A$2:$F$12,2,FALSE)="HIGH",IF(O32&gt;=VLOOKUP("Lead Time Variance %",KPI_Thresholds!$A$2:$F$12,3,FALSE),"Green",IF(O32&gt;=VLOOKUP("Lead Time Variance %",KPI_Thresholds!$A$2:$F$12,4,FALSE),"Amber","Red")),IF(VLOOKUP("Lead Time Variance %",KPI_Thresholds!$A$2:$F$12,2,FALSE)="LOW",IF(O32&lt;=VLOOKUP("Lead Time Variance %",KPI_Thresholds!$A$2:$F$12,3,FALSE),"Green",IF(O32&lt;=VLOOKUP("Lead Time Variance %",KPI_Thresholds!$A$2:$F$12,4,FALSE),"Amber","Red")),IF(ABS(O32)&lt;=VLOOKUP("Lead Time Variance %",KPI_Thresholds!$A$2:$F$12,3,FALSE),"Green",IF(ABS(O32)&lt;=VLOOKUP("Lead Time Variance %",KPI_Thresholds!$A$2:$F$12,4,FALSE),"Amber","Red")))))</f>
        <v/>
      </c>
      <c r="Q32" s="18">
        <f>Monthly_Input!N32</f>
        <v/>
      </c>
      <c r="R32" s="16">
        <f>IF(Q32="","",IF(VLOOKUP("Price Variance vs PO",KPI_Thresholds!$A$2:$F$12,2,FALSE)="HIGH",IF(Q32&gt;=VLOOKUP("Price Variance vs PO",KPI_Thresholds!$A$2:$F$12,3,FALSE),"Green",IF(Q32&gt;=VLOOKUP("Price Variance vs PO",KPI_Thresholds!$A$2:$F$12,4,FALSE),"Amber","Red")),IF(VLOOKUP("Price Variance vs PO",KPI_Thresholds!$A$2:$F$12,2,FALSE)="LOW",IF(Q32&lt;=VLOOKUP("Price Variance vs PO",KPI_Thresholds!$A$2:$F$12,3,FALSE),"Green",IF(Q32&lt;=VLOOKUP("Price Variance vs PO",KPI_Thresholds!$A$2:$F$12,4,FALSE),"Amber","Red")),IF(ABS(Q32)&lt;=VLOOKUP("Price Variance vs PO",KPI_Thresholds!$A$2:$F$12,3,FALSE),"Green",IF(ABS(Q32)&lt;=VLOOKUP("Price Variance vs PO",KPI_Thresholds!$A$2:$F$12,4,FALSE),"Amber","Red")))))</f>
        <v/>
      </c>
      <c r="S32" s="19">
        <f>Monthly_Input!O32</f>
        <v/>
      </c>
      <c r="T32" s="16">
        <f>IF(S32="","",IF(VLOOKUP("NCR Acknowledge Time",KPI_Thresholds!$A$2:$F$12,2,FALSE)="HIGH",IF(S32&gt;=VLOOKUP("NCR Acknowledge Time",KPI_Thresholds!$A$2:$F$12,3,FALSE),"Green",IF(S32&gt;=VLOOKUP("NCR Acknowledge Time",KPI_Thresholds!$A$2:$F$12,4,FALSE),"Amber","Red")),IF(VLOOKUP("NCR Acknowledge Time",KPI_Thresholds!$A$2:$F$12,2,FALSE)="LOW",IF(S32&lt;=VLOOKUP("NCR Acknowledge Time",KPI_Thresholds!$A$2:$F$12,3,FALSE),"Green",IF(S32&lt;=VLOOKUP("NCR Acknowledge Time",KPI_Thresholds!$A$2:$F$12,4,FALSE),"Amber","Red")),IF(ABS(S32)&lt;=VLOOKUP("NCR Acknowledge Time",KPI_Thresholds!$A$2:$F$12,3,FALSE),"Green",IF(ABS(S32)&lt;=VLOOKUP("NCR Acknowledge Time",KPI_Thresholds!$A$2:$F$12,4,FALSE),"Amber","Red")))))</f>
        <v/>
      </c>
      <c r="U32" s="19">
        <f>Monthly_Input!P32</f>
        <v/>
      </c>
      <c r="V32" s="16">
        <f>IF(U32="","",IF(VLOOKUP("CAP/8D Closure Time",KPI_Thresholds!$A$2:$F$12,2,FALSE)="HIGH",IF(U32&gt;=VLOOKUP("CAP/8D Closure Time",KPI_Thresholds!$A$2:$F$12,3,FALSE),"Green",IF(U32&gt;=VLOOKUP("CAP/8D Closure Time",KPI_Thresholds!$A$2:$F$12,4,FALSE),"Amber","Red")),IF(VLOOKUP("CAP/8D Closure Time",KPI_Thresholds!$A$2:$F$12,2,FALSE)="LOW",IF(U32&lt;=VLOOKUP("CAP/8D Closure Time",KPI_Thresholds!$A$2:$F$12,3,FALSE),"Green",IF(U32&lt;=VLOOKUP("CAP/8D Closure Time",KPI_Thresholds!$A$2:$F$12,4,FALSE),"Amber","Red")),IF(ABS(U32)&lt;=VLOOKUP("CAP/8D Closure Time",KPI_Thresholds!$A$2:$F$12,3,FALSE),"Green",IF(ABS(U32)&lt;=VLOOKUP("CAP/8D Closure Time",KPI_Thresholds!$A$2:$F$12,4,FALSE),"Amber","Red")))))</f>
        <v/>
      </c>
      <c r="W32" s="18">
        <f>Monthly_Input!Q32</f>
        <v/>
      </c>
      <c r="X32" s="16">
        <f>IF(W32="","",IF(VLOOKUP("Returns/Warranty Rate",KPI_Thresholds!$A$2:$F$12,2,FALSE)="HIGH",IF(W32&gt;=VLOOKUP("Returns/Warranty Rate",KPI_Thresholds!$A$2:$F$12,3,FALSE),"Green",IF(W32&gt;=VLOOKUP("Returns/Warranty Rate",KPI_Thresholds!$A$2:$F$12,4,FALSE),"Amber","Red")),IF(VLOOKUP("Returns/Warranty Rate",KPI_Thresholds!$A$2:$F$12,2,FALSE)="LOW",IF(W32&lt;=VLOOKUP("Returns/Warranty Rate",KPI_Thresholds!$A$2:$F$12,3,FALSE),"Green",IF(W32&lt;=VLOOKUP("Returns/Warranty Rate",KPI_Thresholds!$A$2:$F$12,4,FALSE),"Amber","Red")),IF(ABS(W32)&lt;=VLOOKUP("Returns/Warranty Rate",KPI_Thresholds!$A$2:$F$12,3,FALSE),"Green",IF(ABS(W32)&lt;=VLOOKUP("Returns/Warranty Rate",KPI_Thresholds!$A$2:$F$12,4,FALSE),"Amber","Red")))))</f>
        <v/>
      </c>
      <c r="Y32" s="20">
        <f>IF(A32="","",SUM(IF(D32="Green",100,IF(D32="Amber",50,IF(D32="Red",0,"")))*VLOOKUP("On-Time Delivery (OTD)",KPI_Thresholds!$A$2:$F$12,6,FALSE),IF(F32="Green",100,IF(F32="Amber",50,IF(F32="Red",0,"")))*VLOOKUP("PPM (defective units)",KPI_Thresholds!$A$2:$F$12,6,FALSE),IF(H32="Green",100,IF(H32="Amber",50,IF(H32="Red",0,"")))*VLOOKUP("AQL Acceptance Rate",KPI_Thresholds!$A$2:$F$12,6,FALSE),IF(J32="Green",100,IF(J32="Amber",50,IF(J32="Red",0,"")))*VLOOKUP("COPQ % of spend",KPI_Thresholds!$A$2:$F$12,6,FALSE),IF(L32="Green",100,IF(L32="Amber",50,IF(L32="Red",0,"")))*VLOOKUP("Compliance Pass Rate",KPI_Thresholds!$A$2:$F$12,6,FALSE),IF(N32="Green",100,IF(N32="Amber",50,IF(N32="Red",0,"")))*VLOOKUP("Documentation Accuracy",KPI_Thresholds!$A$2:$F$12,6,FALSE),IF(P32="Green",100,IF(P32="Amber",50,IF(P32="Red",0,"")))*VLOOKUP("Lead Time Variance %",KPI_Thresholds!$A$2:$F$12,6,FALSE),IF(R32="Green",100,IF(R32="Amber",50,IF(R32="Red",0,"")))*VLOOKUP("Price Variance vs PO",KPI_Thresholds!$A$2:$F$12,6,FALSE),IF(T32="Green",100,IF(T32="Amber",50,IF(T32="Red",0,"")))*VLOOKUP("NCR Acknowledge Time",KPI_Thresholds!$A$2:$F$12,6,FALSE),IF(V32="Green",100,IF(V32="Amber",50,IF(V32="Red",0,"")))*VLOOKUP("CAP/8D Closure Time",KPI_Thresholds!$A$2:$F$12,6,FALSE),IF(X32="Green",100,IF(X32="Amber",50,IF(X32="Red",0,"")))*VLOOKUP("Returns/Warranty Rate",KPI_Thresholds!$A$2:$F$12,6,FALSE))/100)</f>
        <v/>
      </c>
      <c r="Z32" s="16">
        <f>IF(A32="","",IF(OR(D32="Red",L32="Red"),"Conditional",IF(Y32&gt;=90,"Preferred",IF(Y32&gt;=75,"Approved","Conditional"))))</f>
        <v/>
      </c>
    </row>
    <row r="33">
      <c r="A33" s="16">
        <f>Monthly_Input!A33</f>
        <v/>
      </c>
      <c r="B33" s="17">
        <f>Monthly_Input!B33</f>
        <v/>
      </c>
      <c r="C33" s="18">
        <f>Monthly_Input!C33</f>
        <v/>
      </c>
      <c r="D33" s="16">
        <f>IF(C33="","",IF(VLOOKUP("On-Time Delivery (OTD)",KPI_Thresholds!$A$2:$F$12,2,FALSE)="HIGH",IF(C33&gt;=VLOOKUP("On-Time Delivery (OTD)",KPI_Thresholds!$A$2:$F$12,3,FALSE),"Green",IF(C33&gt;=VLOOKUP("On-Time Delivery (OTD)",KPI_Thresholds!$A$2:$F$12,4,FALSE),"Amber","Red")),IF(VLOOKUP("On-Time Delivery (OTD)",KPI_Thresholds!$A$2:$F$12,2,FALSE)="LOW",IF(C33&lt;=VLOOKUP("On-Time Delivery (OTD)",KPI_Thresholds!$A$2:$F$12,3,FALSE),"Green",IF(C33&lt;=VLOOKUP("On-Time Delivery (OTD)",KPI_Thresholds!$A$2:$F$12,4,FALSE),"Amber","Red")),IF(ABS(C33)&lt;=VLOOKUP("On-Time Delivery (OTD)",KPI_Thresholds!$A$2:$F$12,3,FALSE),"Green",IF(ABS(C33)&lt;=VLOOKUP("On-Time Delivery (OTD)",KPI_Thresholds!$A$2:$F$12,4,FALSE),"Amber","Red")))))</f>
        <v/>
      </c>
      <c r="E33" s="19">
        <f>Monthly_Input!D33</f>
        <v/>
      </c>
      <c r="F33" s="16">
        <f>IF(E33="","",IF(VLOOKUP("PPM (defective units)",KPI_Thresholds!$A$2:$F$12,2,FALSE)="HIGH",IF(E33&gt;=VLOOKUP("PPM (defective units)",KPI_Thresholds!$A$2:$F$12,3,FALSE),"Green",IF(E33&gt;=VLOOKUP("PPM (defective units)",KPI_Thresholds!$A$2:$F$12,4,FALSE),"Amber","Red")),IF(VLOOKUP("PPM (defective units)",KPI_Thresholds!$A$2:$F$12,2,FALSE)="LOW",IF(E33&lt;=VLOOKUP("PPM (defective units)",KPI_Thresholds!$A$2:$F$12,3,FALSE),"Green",IF(E33&lt;=VLOOKUP("PPM (defective units)",KPI_Thresholds!$A$2:$F$12,4,FALSE),"Amber","Red")),IF(ABS(E33)&lt;=VLOOKUP("PPM (defective units)",KPI_Thresholds!$A$2:$F$12,3,FALSE),"Green",IF(ABS(E33)&lt;=VLOOKUP("PPM (defective units)",KPI_Thresholds!$A$2:$F$12,4,FALSE),"Amber","Red")))))</f>
        <v/>
      </c>
      <c r="G33" s="18">
        <f>Monthly_Input!E33</f>
        <v/>
      </c>
      <c r="H33" s="16">
        <f>IF(G33="","",IF(VLOOKUP("AQL Acceptance Rate",KPI_Thresholds!$A$2:$F$12,2,FALSE)="HIGH",IF(G33&gt;=VLOOKUP("AQL Acceptance Rate",KPI_Thresholds!$A$2:$F$12,3,FALSE),"Green",IF(G33&gt;=VLOOKUP("AQL Acceptance Rate",KPI_Thresholds!$A$2:$F$12,4,FALSE),"Amber","Red")),IF(VLOOKUP("AQL Acceptance Rate",KPI_Thresholds!$A$2:$F$12,2,FALSE)="LOW",IF(G33&lt;=VLOOKUP("AQL Acceptance Rate",KPI_Thresholds!$A$2:$F$12,3,FALSE),"Green",IF(G33&lt;=VLOOKUP("AQL Acceptance Rate",KPI_Thresholds!$A$2:$F$12,4,FALSE),"Amber","Red")),IF(ABS(G33)&lt;=VLOOKUP("AQL Acceptance Rate",KPI_Thresholds!$A$2:$F$12,3,FALSE),"Green",IF(ABS(G33)&lt;=VLOOKUP("AQL Acceptance Rate",KPI_Thresholds!$A$2:$F$12,4,FALSE),"Amber","Red")))))</f>
        <v/>
      </c>
      <c r="I33" s="18">
        <f>Monthly_Input!F33</f>
        <v/>
      </c>
      <c r="J33" s="16">
        <f>IF(I33="","",IF(VLOOKUP("COPQ % of spend",KPI_Thresholds!$A$2:$F$12,2,FALSE)="HIGH",IF(I33&gt;=VLOOKUP("COPQ % of spend",KPI_Thresholds!$A$2:$F$12,3,FALSE),"Green",IF(I33&gt;=VLOOKUP("COPQ % of spend",KPI_Thresholds!$A$2:$F$12,4,FALSE),"Amber","Red")),IF(VLOOKUP("COPQ % of spend",KPI_Thresholds!$A$2:$F$12,2,FALSE)="LOW",IF(I33&lt;=VLOOKUP("COPQ % of spend",KPI_Thresholds!$A$2:$F$12,3,FALSE),"Green",IF(I33&lt;=VLOOKUP("COPQ % of spend",KPI_Thresholds!$A$2:$F$12,4,FALSE),"Amber","Red")),IF(ABS(I33)&lt;=VLOOKUP("COPQ % of spend",KPI_Thresholds!$A$2:$F$12,3,FALSE),"Green",IF(ABS(I33)&lt;=VLOOKUP("COPQ % of spend",KPI_Thresholds!$A$2:$F$12,4,FALSE),"Amber","Red")))))</f>
        <v/>
      </c>
      <c r="K33" s="18">
        <f>Monthly_Input!G33</f>
        <v/>
      </c>
      <c r="L33" s="16">
        <f>IF(K33="","",IF(VLOOKUP("Compliance Pass Rate",KPI_Thresholds!$A$2:$F$12,2,FALSE)="HIGH",IF(K33&gt;=VLOOKUP("Compliance Pass Rate",KPI_Thresholds!$A$2:$F$12,3,FALSE),"Green",IF(K33&gt;=VLOOKUP("Compliance Pass Rate",KPI_Thresholds!$A$2:$F$12,4,FALSE),"Amber","Red")),IF(VLOOKUP("Compliance Pass Rate",KPI_Thresholds!$A$2:$F$12,2,FALSE)="LOW",IF(K33&lt;=VLOOKUP("Compliance Pass Rate",KPI_Thresholds!$A$2:$F$12,3,FALSE),"Green",IF(K33&lt;=VLOOKUP("Compliance Pass Rate",KPI_Thresholds!$A$2:$F$12,4,FALSE),"Amber","Red")),IF(ABS(K33)&lt;=VLOOKUP("Compliance Pass Rate",KPI_Thresholds!$A$2:$F$12,3,FALSE),"Green",IF(ABS(K33)&lt;=VLOOKUP("Compliance Pass Rate",KPI_Thresholds!$A$2:$F$12,4,FALSE),"Amber","Red")))))</f>
        <v/>
      </c>
      <c r="M33" s="18">
        <f>Monthly_Input!H33</f>
        <v/>
      </c>
      <c r="N33" s="16">
        <f>IF(M33="","",IF(VLOOKUP("Documentation Accuracy",KPI_Thresholds!$A$2:$F$12,2,FALSE)="HIGH",IF(M33&gt;=VLOOKUP("Documentation Accuracy",KPI_Thresholds!$A$2:$F$12,3,FALSE),"Green",IF(M33&gt;=VLOOKUP("Documentation Accuracy",KPI_Thresholds!$A$2:$F$12,4,FALSE),"Amber","Red")),IF(VLOOKUP("Documentation Accuracy",KPI_Thresholds!$A$2:$F$12,2,FALSE)="LOW",IF(M33&lt;=VLOOKUP("Documentation Accuracy",KPI_Thresholds!$A$2:$F$12,3,FALSE),"Green",IF(M33&lt;=VLOOKUP("Documentation Accuracy",KPI_Thresholds!$A$2:$F$12,4,FALSE),"Amber","Red")),IF(ABS(M33)&lt;=VLOOKUP("Documentation Accuracy",KPI_Thresholds!$A$2:$F$12,3,FALSE),"Green",IF(ABS(M33)&lt;=VLOOKUP("Documentation Accuracy",KPI_Thresholds!$A$2:$F$12,4,FALSE),"Amber","Red")))))</f>
        <v/>
      </c>
      <c r="O33" s="18">
        <f>Monthly_Input!K33</f>
        <v/>
      </c>
      <c r="P33" s="16">
        <f>IF(O33="","",IF(VLOOKUP("Lead Time Variance %",KPI_Thresholds!$A$2:$F$12,2,FALSE)="HIGH",IF(O33&gt;=VLOOKUP("Lead Time Variance %",KPI_Thresholds!$A$2:$F$12,3,FALSE),"Green",IF(O33&gt;=VLOOKUP("Lead Time Variance %",KPI_Thresholds!$A$2:$F$12,4,FALSE),"Amber","Red")),IF(VLOOKUP("Lead Time Variance %",KPI_Thresholds!$A$2:$F$12,2,FALSE)="LOW",IF(O33&lt;=VLOOKUP("Lead Time Variance %",KPI_Thresholds!$A$2:$F$12,3,FALSE),"Green",IF(O33&lt;=VLOOKUP("Lead Time Variance %",KPI_Thresholds!$A$2:$F$12,4,FALSE),"Amber","Red")),IF(ABS(O33)&lt;=VLOOKUP("Lead Time Variance %",KPI_Thresholds!$A$2:$F$12,3,FALSE),"Green",IF(ABS(O33)&lt;=VLOOKUP("Lead Time Variance %",KPI_Thresholds!$A$2:$F$12,4,FALSE),"Amber","Red")))))</f>
        <v/>
      </c>
      <c r="Q33" s="18">
        <f>Monthly_Input!N33</f>
        <v/>
      </c>
      <c r="R33" s="16">
        <f>IF(Q33="","",IF(VLOOKUP("Price Variance vs PO",KPI_Thresholds!$A$2:$F$12,2,FALSE)="HIGH",IF(Q33&gt;=VLOOKUP("Price Variance vs PO",KPI_Thresholds!$A$2:$F$12,3,FALSE),"Green",IF(Q33&gt;=VLOOKUP("Price Variance vs PO",KPI_Thresholds!$A$2:$F$12,4,FALSE),"Amber","Red")),IF(VLOOKUP("Price Variance vs PO",KPI_Thresholds!$A$2:$F$12,2,FALSE)="LOW",IF(Q33&lt;=VLOOKUP("Price Variance vs PO",KPI_Thresholds!$A$2:$F$12,3,FALSE),"Green",IF(Q33&lt;=VLOOKUP("Price Variance vs PO",KPI_Thresholds!$A$2:$F$12,4,FALSE),"Amber","Red")),IF(ABS(Q33)&lt;=VLOOKUP("Price Variance vs PO",KPI_Thresholds!$A$2:$F$12,3,FALSE),"Green",IF(ABS(Q33)&lt;=VLOOKUP("Price Variance vs PO",KPI_Thresholds!$A$2:$F$12,4,FALSE),"Amber","Red")))))</f>
        <v/>
      </c>
      <c r="S33" s="19">
        <f>Monthly_Input!O33</f>
        <v/>
      </c>
      <c r="T33" s="16">
        <f>IF(S33="","",IF(VLOOKUP("NCR Acknowledge Time",KPI_Thresholds!$A$2:$F$12,2,FALSE)="HIGH",IF(S33&gt;=VLOOKUP("NCR Acknowledge Time",KPI_Thresholds!$A$2:$F$12,3,FALSE),"Green",IF(S33&gt;=VLOOKUP("NCR Acknowledge Time",KPI_Thresholds!$A$2:$F$12,4,FALSE),"Amber","Red")),IF(VLOOKUP("NCR Acknowledge Time",KPI_Thresholds!$A$2:$F$12,2,FALSE)="LOW",IF(S33&lt;=VLOOKUP("NCR Acknowledge Time",KPI_Thresholds!$A$2:$F$12,3,FALSE),"Green",IF(S33&lt;=VLOOKUP("NCR Acknowledge Time",KPI_Thresholds!$A$2:$F$12,4,FALSE),"Amber","Red")),IF(ABS(S33)&lt;=VLOOKUP("NCR Acknowledge Time",KPI_Thresholds!$A$2:$F$12,3,FALSE),"Green",IF(ABS(S33)&lt;=VLOOKUP("NCR Acknowledge Time",KPI_Thresholds!$A$2:$F$12,4,FALSE),"Amber","Red")))))</f>
        <v/>
      </c>
      <c r="U33" s="19">
        <f>Monthly_Input!P33</f>
        <v/>
      </c>
      <c r="V33" s="16">
        <f>IF(U33="","",IF(VLOOKUP("CAP/8D Closure Time",KPI_Thresholds!$A$2:$F$12,2,FALSE)="HIGH",IF(U33&gt;=VLOOKUP("CAP/8D Closure Time",KPI_Thresholds!$A$2:$F$12,3,FALSE),"Green",IF(U33&gt;=VLOOKUP("CAP/8D Closure Time",KPI_Thresholds!$A$2:$F$12,4,FALSE),"Amber","Red")),IF(VLOOKUP("CAP/8D Closure Time",KPI_Thresholds!$A$2:$F$12,2,FALSE)="LOW",IF(U33&lt;=VLOOKUP("CAP/8D Closure Time",KPI_Thresholds!$A$2:$F$12,3,FALSE),"Green",IF(U33&lt;=VLOOKUP("CAP/8D Closure Time",KPI_Thresholds!$A$2:$F$12,4,FALSE),"Amber","Red")),IF(ABS(U33)&lt;=VLOOKUP("CAP/8D Closure Time",KPI_Thresholds!$A$2:$F$12,3,FALSE),"Green",IF(ABS(U33)&lt;=VLOOKUP("CAP/8D Closure Time",KPI_Thresholds!$A$2:$F$12,4,FALSE),"Amber","Red")))))</f>
        <v/>
      </c>
      <c r="W33" s="18">
        <f>Monthly_Input!Q33</f>
        <v/>
      </c>
      <c r="X33" s="16">
        <f>IF(W33="","",IF(VLOOKUP("Returns/Warranty Rate",KPI_Thresholds!$A$2:$F$12,2,FALSE)="HIGH",IF(W33&gt;=VLOOKUP("Returns/Warranty Rate",KPI_Thresholds!$A$2:$F$12,3,FALSE),"Green",IF(W33&gt;=VLOOKUP("Returns/Warranty Rate",KPI_Thresholds!$A$2:$F$12,4,FALSE),"Amber","Red")),IF(VLOOKUP("Returns/Warranty Rate",KPI_Thresholds!$A$2:$F$12,2,FALSE)="LOW",IF(W33&lt;=VLOOKUP("Returns/Warranty Rate",KPI_Thresholds!$A$2:$F$12,3,FALSE),"Green",IF(W33&lt;=VLOOKUP("Returns/Warranty Rate",KPI_Thresholds!$A$2:$F$12,4,FALSE),"Amber","Red")),IF(ABS(W33)&lt;=VLOOKUP("Returns/Warranty Rate",KPI_Thresholds!$A$2:$F$12,3,FALSE),"Green",IF(ABS(W33)&lt;=VLOOKUP("Returns/Warranty Rate",KPI_Thresholds!$A$2:$F$12,4,FALSE),"Amber","Red")))))</f>
        <v/>
      </c>
      <c r="Y33" s="20">
        <f>IF(A33="","",SUM(IF(D33="Green",100,IF(D33="Amber",50,IF(D33="Red",0,"")))*VLOOKUP("On-Time Delivery (OTD)",KPI_Thresholds!$A$2:$F$12,6,FALSE),IF(F33="Green",100,IF(F33="Amber",50,IF(F33="Red",0,"")))*VLOOKUP("PPM (defective units)",KPI_Thresholds!$A$2:$F$12,6,FALSE),IF(H33="Green",100,IF(H33="Amber",50,IF(H33="Red",0,"")))*VLOOKUP("AQL Acceptance Rate",KPI_Thresholds!$A$2:$F$12,6,FALSE),IF(J33="Green",100,IF(J33="Amber",50,IF(J33="Red",0,"")))*VLOOKUP("COPQ % of spend",KPI_Thresholds!$A$2:$F$12,6,FALSE),IF(L33="Green",100,IF(L33="Amber",50,IF(L33="Red",0,"")))*VLOOKUP("Compliance Pass Rate",KPI_Thresholds!$A$2:$F$12,6,FALSE),IF(N33="Green",100,IF(N33="Amber",50,IF(N33="Red",0,"")))*VLOOKUP("Documentation Accuracy",KPI_Thresholds!$A$2:$F$12,6,FALSE),IF(P33="Green",100,IF(P33="Amber",50,IF(P33="Red",0,"")))*VLOOKUP("Lead Time Variance %",KPI_Thresholds!$A$2:$F$12,6,FALSE),IF(R33="Green",100,IF(R33="Amber",50,IF(R33="Red",0,"")))*VLOOKUP("Price Variance vs PO",KPI_Thresholds!$A$2:$F$12,6,FALSE),IF(T33="Green",100,IF(T33="Amber",50,IF(T33="Red",0,"")))*VLOOKUP("NCR Acknowledge Time",KPI_Thresholds!$A$2:$F$12,6,FALSE),IF(V33="Green",100,IF(V33="Amber",50,IF(V33="Red",0,"")))*VLOOKUP("CAP/8D Closure Time",KPI_Thresholds!$A$2:$F$12,6,FALSE),IF(X33="Green",100,IF(X33="Amber",50,IF(X33="Red",0,"")))*VLOOKUP("Returns/Warranty Rate",KPI_Thresholds!$A$2:$F$12,6,FALSE))/100)</f>
        <v/>
      </c>
      <c r="Z33" s="16">
        <f>IF(A33="","",IF(OR(D33="Red",L33="Red"),"Conditional",IF(Y33&gt;=90,"Preferred",IF(Y33&gt;=75,"Approved","Conditional"))))</f>
        <v/>
      </c>
    </row>
    <row r="34">
      <c r="A34" s="16">
        <f>Monthly_Input!A34</f>
        <v/>
      </c>
      <c r="B34" s="17">
        <f>Monthly_Input!B34</f>
        <v/>
      </c>
      <c r="C34" s="18">
        <f>Monthly_Input!C34</f>
        <v/>
      </c>
      <c r="D34" s="16">
        <f>IF(C34="","",IF(VLOOKUP("On-Time Delivery (OTD)",KPI_Thresholds!$A$2:$F$12,2,FALSE)="HIGH",IF(C34&gt;=VLOOKUP("On-Time Delivery (OTD)",KPI_Thresholds!$A$2:$F$12,3,FALSE),"Green",IF(C34&gt;=VLOOKUP("On-Time Delivery (OTD)",KPI_Thresholds!$A$2:$F$12,4,FALSE),"Amber","Red")),IF(VLOOKUP("On-Time Delivery (OTD)",KPI_Thresholds!$A$2:$F$12,2,FALSE)="LOW",IF(C34&lt;=VLOOKUP("On-Time Delivery (OTD)",KPI_Thresholds!$A$2:$F$12,3,FALSE),"Green",IF(C34&lt;=VLOOKUP("On-Time Delivery (OTD)",KPI_Thresholds!$A$2:$F$12,4,FALSE),"Amber","Red")),IF(ABS(C34)&lt;=VLOOKUP("On-Time Delivery (OTD)",KPI_Thresholds!$A$2:$F$12,3,FALSE),"Green",IF(ABS(C34)&lt;=VLOOKUP("On-Time Delivery (OTD)",KPI_Thresholds!$A$2:$F$12,4,FALSE),"Amber","Red")))))</f>
        <v/>
      </c>
      <c r="E34" s="19">
        <f>Monthly_Input!D34</f>
        <v/>
      </c>
      <c r="F34" s="16">
        <f>IF(E34="","",IF(VLOOKUP("PPM (defective units)",KPI_Thresholds!$A$2:$F$12,2,FALSE)="HIGH",IF(E34&gt;=VLOOKUP("PPM (defective units)",KPI_Thresholds!$A$2:$F$12,3,FALSE),"Green",IF(E34&gt;=VLOOKUP("PPM (defective units)",KPI_Thresholds!$A$2:$F$12,4,FALSE),"Amber","Red")),IF(VLOOKUP("PPM (defective units)",KPI_Thresholds!$A$2:$F$12,2,FALSE)="LOW",IF(E34&lt;=VLOOKUP("PPM (defective units)",KPI_Thresholds!$A$2:$F$12,3,FALSE),"Green",IF(E34&lt;=VLOOKUP("PPM (defective units)",KPI_Thresholds!$A$2:$F$12,4,FALSE),"Amber","Red")),IF(ABS(E34)&lt;=VLOOKUP("PPM (defective units)",KPI_Thresholds!$A$2:$F$12,3,FALSE),"Green",IF(ABS(E34)&lt;=VLOOKUP("PPM (defective units)",KPI_Thresholds!$A$2:$F$12,4,FALSE),"Amber","Red")))))</f>
        <v/>
      </c>
      <c r="G34" s="18">
        <f>Monthly_Input!E34</f>
        <v/>
      </c>
      <c r="H34" s="16">
        <f>IF(G34="","",IF(VLOOKUP("AQL Acceptance Rate",KPI_Thresholds!$A$2:$F$12,2,FALSE)="HIGH",IF(G34&gt;=VLOOKUP("AQL Acceptance Rate",KPI_Thresholds!$A$2:$F$12,3,FALSE),"Green",IF(G34&gt;=VLOOKUP("AQL Acceptance Rate",KPI_Thresholds!$A$2:$F$12,4,FALSE),"Amber","Red")),IF(VLOOKUP("AQL Acceptance Rate",KPI_Thresholds!$A$2:$F$12,2,FALSE)="LOW",IF(G34&lt;=VLOOKUP("AQL Acceptance Rate",KPI_Thresholds!$A$2:$F$12,3,FALSE),"Green",IF(G34&lt;=VLOOKUP("AQL Acceptance Rate",KPI_Thresholds!$A$2:$F$12,4,FALSE),"Amber","Red")),IF(ABS(G34)&lt;=VLOOKUP("AQL Acceptance Rate",KPI_Thresholds!$A$2:$F$12,3,FALSE),"Green",IF(ABS(G34)&lt;=VLOOKUP("AQL Acceptance Rate",KPI_Thresholds!$A$2:$F$12,4,FALSE),"Amber","Red")))))</f>
        <v/>
      </c>
      <c r="I34" s="18">
        <f>Monthly_Input!F34</f>
        <v/>
      </c>
      <c r="J34" s="16">
        <f>IF(I34="","",IF(VLOOKUP("COPQ % of spend",KPI_Thresholds!$A$2:$F$12,2,FALSE)="HIGH",IF(I34&gt;=VLOOKUP("COPQ % of spend",KPI_Thresholds!$A$2:$F$12,3,FALSE),"Green",IF(I34&gt;=VLOOKUP("COPQ % of spend",KPI_Thresholds!$A$2:$F$12,4,FALSE),"Amber","Red")),IF(VLOOKUP("COPQ % of spend",KPI_Thresholds!$A$2:$F$12,2,FALSE)="LOW",IF(I34&lt;=VLOOKUP("COPQ % of spend",KPI_Thresholds!$A$2:$F$12,3,FALSE),"Green",IF(I34&lt;=VLOOKUP("COPQ % of spend",KPI_Thresholds!$A$2:$F$12,4,FALSE),"Amber","Red")),IF(ABS(I34)&lt;=VLOOKUP("COPQ % of spend",KPI_Thresholds!$A$2:$F$12,3,FALSE),"Green",IF(ABS(I34)&lt;=VLOOKUP("COPQ % of spend",KPI_Thresholds!$A$2:$F$12,4,FALSE),"Amber","Red")))))</f>
        <v/>
      </c>
      <c r="K34" s="18">
        <f>Monthly_Input!G34</f>
        <v/>
      </c>
      <c r="L34" s="16">
        <f>IF(K34="","",IF(VLOOKUP("Compliance Pass Rate",KPI_Thresholds!$A$2:$F$12,2,FALSE)="HIGH",IF(K34&gt;=VLOOKUP("Compliance Pass Rate",KPI_Thresholds!$A$2:$F$12,3,FALSE),"Green",IF(K34&gt;=VLOOKUP("Compliance Pass Rate",KPI_Thresholds!$A$2:$F$12,4,FALSE),"Amber","Red")),IF(VLOOKUP("Compliance Pass Rate",KPI_Thresholds!$A$2:$F$12,2,FALSE)="LOW",IF(K34&lt;=VLOOKUP("Compliance Pass Rate",KPI_Thresholds!$A$2:$F$12,3,FALSE),"Green",IF(K34&lt;=VLOOKUP("Compliance Pass Rate",KPI_Thresholds!$A$2:$F$12,4,FALSE),"Amber","Red")),IF(ABS(K34)&lt;=VLOOKUP("Compliance Pass Rate",KPI_Thresholds!$A$2:$F$12,3,FALSE),"Green",IF(ABS(K34)&lt;=VLOOKUP("Compliance Pass Rate",KPI_Thresholds!$A$2:$F$12,4,FALSE),"Amber","Red")))))</f>
        <v/>
      </c>
      <c r="M34" s="18">
        <f>Monthly_Input!H34</f>
        <v/>
      </c>
      <c r="N34" s="16">
        <f>IF(M34="","",IF(VLOOKUP("Documentation Accuracy",KPI_Thresholds!$A$2:$F$12,2,FALSE)="HIGH",IF(M34&gt;=VLOOKUP("Documentation Accuracy",KPI_Thresholds!$A$2:$F$12,3,FALSE),"Green",IF(M34&gt;=VLOOKUP("Documentation Accuracy",KPI_Thresholds!$A$2:$F$12,4,FALSE),"Amber","Red")),IF(VLOOKUP("Documentation Accuracy",KPI_Thresholds!$A$2:$F$12,2,FALSE)="LOW",IF(M34&lt;=VLOOKUP("Documentation Accuracy",KPI_Thresholds!$A$2:$F$12,3,FALSE),"Green",IF(M34&lt;=VLOOKUP("Documentation Accuracy",KPI_Thresholds!$A$2:$F$12,4,FALSE),"Amber","Red")),IF(ABS(M34)&lt;=VLOOKUP("Documentation Accuracy",KPI_Thresholds!$A$2:$F$12,3,FALSE),"Green",IF(ABS(M34)&lt;=VLOOKUP("Documentation Accuracy",KPI_Thresholds!$A$2:$F$12,4,FALSE),"Amber","Red")))))</f>
        <v/>
      </c>
      <c r="O34" s="18">
        <f>Monthly_Input!K34</f>
        <v/>
      </c>
      <c r="P34" s="16">
        <f>IF(O34="","",IF(VLOOKUP("Lead Time Variance %",KPI_Thresholds!$A$2:$F$12,2,FALSE)="HIGH",IF(O34&gt;=VLOOKUP("Lead Time Variance %",KPI_Thresholds!$A$2:$F$12,3,FALSE),"Green",IF(O34&gt;=VLOOKUP("Lead Time Variance %",KPI_Thresholds!$A$2:$F$12,4,FALSE),"Amber","Red")),IF(VLOOKUP("Lead Time Variance %",KPI_Thresholds!$A$2:$F$12,2,FALSE)="LOW",IF(O34&lt;=VLOOKUP("Lead Time Variance %",KPI_Thresholds!$A$2:$F$12,3,FALSE),"Green",IF(O34&lt;=VLOOKUP("Lead Time Variance %",KPI_Thresholds!$A$2:$F$12,4,FALSE),"Amber","Red")),IF(ABS(O34)&lt;=VLOOKUP("Lead Time Variance %",KPI_Thresholds!$A$2:$F$12,3,FALSE),"Green",IF(ABS(O34)&lt;=VLOOKUP("Lead Time Variance %",KPI_Thresholds!$A$2:$F$12,4,FALSE),"Amber","Red")))))</f>
        <v/>
      </c>
      <c r="Q34" s="18">
        <f>Monthly_Input!N34</f>
        <v/>
      </c>
      <c r="R34" s="16">
        <f>IF(Q34="","",IF(VLOOKUP("Price Variance vs PO",KPI_Thresholds!$A$2:$F$12,2,FALSE)="HIGH",IF(Q34&gt;=VLOOKUP("Price Variance vs PO",KPI_Thresholds!$A$2:$F$12,3,FALSE),"Green",IF(Q34&gt;=VLOOKUP("Price Variance vs PO",KPI_Thresholds!$A$2:$F$12,4,FALSE),"Amber","Red")),IF(VLOOKUP("Price Variance vs PO",KPI_Thresholds!$A$2:$F$12,2,FALSE)="LOW",IF(Q34&lt;=VLOOKUP("Price Variance vs PO",KPI_Thresholds!$A$2:$F$12,3,FALSE),"Green",IF(Q34&lt;=VLOOKUP("Price Variance vs PO",KPI_Thresholds!$A$2:$F$12,4,FALSE),"Amber","Red")),IF(ABS(Q34)&lt;=VLOOKUP("Price Variance vs PO",KPI_Thresholds!$A$2:$F$12,3,FALSE),"Green",IF(ABS(Q34)&lt;=VLOOKUP("Price Variance vs PO",KPI_Thresholds!$A$2:$F$12,4,FALSE),"Amber","Red")))))</f>
        <v/>
      </c>
      <c r="S34" s="19">
        <f>Monthly_Input!O34</f>
        <v/>
      </c>
      <c r="T34" s="16">
        <f>IF(S34="","",IF(VLOOKUP("NCR Acknowledge Time",KPI_Thresholds!$A$2:$F$12,2,FALSE)="HIGH",IF(S34&gt;=VLOOKUP("NCR Acknowledge Time",KPI_Thresholds!$A$2:$F$12,3,FALSE),"Green",IF(S34&gt;=VLOOKUP("NCR Acknowledge Time",KPI_Thresholds!$A$2:$F$12,4,FALSE),"Amber","Red")),IF(VLOOKUP("NCR Acknowledge Time",KPI_Thresholds!$A$2:$F$12,2,FALSE)="LOW",IF(S34&lt;=VLOOKUP("NCR Acknowledge Time",KPI_Thresholds!$A$2:$F$12,3,FALSE),"Green",IF(S34&lt;=VLOOKUP("NCR Acknowledge Time",KPI_Thresholds!$A$2:$F$12,4,FALSE),"Amber","Red")),IF(ABS(S34)&lt;=VLOOKUP("NCR Acknowledge Time",KPI_Thresholds!$A$2:$F$12,3,FALSE),"Green",IF(ABS(S34)&lt;=VLOOKUP("NCR Acknowledge Time",KPI_Thresholds!$A$2:$F$12,4,FALSE),"Amber","Red")))))</f>
        <v/>
      </c>
      <c r="U34" s="19">
        <f>Monthly_Input!P34</f>
        <v/>
      </c>
      <c r="V34" s="16">
        <f>IF(U34="","",IF(VLOOKUP("CAP/8D Closure Time",KPI_Thresholds!$A$2:$F$12,2,FALSE)="HIGH",IF(U34&gt;=VLOOKUP("CAP/8D Closure Time",KPI_Thresholds!$A$2:$F$12,3,FALSE),"Green",IF(U34&gt;=VLOOKUP("CAP/8D Closure Time",KPI_Thresholds!$A$2:$F$12,4,FALSE),"Amber","Red")),IF(VLOOKUP("CAP/8D Closure Time",KPI_Thresholds!$A$2:$F$12,2,FALSE)="LOW",IF(U34&lt;=VLOOKUP("CAP/8D Closure Time",KPI_Thresholds!$A$2:$F$12,3,FALSE),"Green",IF(U34&lt;=VLOOKUP("CAP/8D Closure Time",KPI_Thresholds!$A$2:$F$12,4,FALSE),"Amber","Red")),IF(ABS(U34)&lt;=VLOOKUP("CAP/8D Closure Time",KPI_Thresholds!$A$2:$F$12,3,FALSE),"Green",IF(ABS(U34)&lt;=VLOOKUP("CAP/8D Closure Time",KPI_Thresholds!$A$2:$F$12,4,FALSE),"Amber","Red")))))</f>
        <v/>
      </c>
      <c r="W34" s="18">
        <f>Monthly_Input!Q34</f>
        <v/>
      </c>
      <c r="X34" s="16">
        <f>IF(W34="","",IF(VLOOKUP("Returns/Warranty Rate",KPI_Thresholds!$A$2:$F$12,2,FALSE)="HIGH",IF(W34&gt;=VLOOKUP("Returns/Warranty Rate",KPI_Thresholds!$A$2:$F$12,3,FALSE),"Green",IF(W34&gt;=VLOOKUP("Returns/Warranty Rate",KPI_Thresholds!$A$2:$F$12,4,FALSE),"Amber","Red")),IF(VLOOKUP("Returns/Warranty Rate",KPI_Thresholds!$A$2:$F$12,2,FALSE)="LOW",IF(W34&lt;=VLOOKUP("Returns/Warranty Rate",KPI_Thresholds!$A$2:$F$12,3,FALSE),"Green",IF(W34&lt;=VLOOKUP("Returns/Warranty Rate",KPI_Thresholds!$A$2:$F$12,4,FALSE),"Amber","Red")),IF(ABS(W34)&lt;=VLOOKUP("Returns/Warranty Rate",KPI_Thresholds!$A$2:$F$12,3,FALSE),"Green",IF(ABS(W34)&lt;=VLOOKUP("Returns/Warranty Rate",KPI_Thresholds!$A$2:$F$12,4,FALSE),"Amber","Red")))))</f>
        <v/>
      </c>
      <c r="Y34" s="20">
        <f>IF(A34="","",SUM(IF(D34="Green",100,IF(D34="Amber",50,IF(D34="Red",0,"")))*VLOOKUP("On-Time Delivery (OTD)",KPI_Thresholds!$A$2:$F$12,6,FALSE),IF(F34="Green",100,IF(F34="Amber",50,IF(F34="Red",0,"")))*VLOOKUP("PPM (defective units)",KPI_Thresholds!$A$2:$F$12,6,FALSE),IF(H34="Green",100,IF(H34="Amber",50,IF(H34="Red",0,"")))*VLOOKUP("AQL Acceptance Rate",KPI_Thresholds!$A$2:$F$12,6,FALSE),IF(J34="Green",100,IF(J34="Amber",50,IF(J34="Red",0,"")))*VLOOKUP("COPQ % of spend",KPI_Thresholds!$A$2:$F$12,6,FALSE),IF(L34="Green",100,IF(L34="Amber",50,IF(L34="Red",0,"")))*VLOOKUP("Compliance Pass Rate",KPI_Thresholds!$A$2:$F$12,6,FALSE),IF(N34="Green",100,IF(N34="Amber",50,IF(N34="Red",0,"")))*VLOOKUP("Documentation Accuracy",KPI_Thresholds!$A$2:$F$12,6,FALSE),IF(P34="Green",100,IF(P34="Amber",50,IF(P34="Red",0,"")))*VLOOKUP("Lead Time Variance %",KPI_Thresholds!$A$2:$F$12,6,FALSE),IF(R34="Green",100,IF(R34="Amber",50,IF(R34="Red",0,"")))*VLOOKUP("Price Variance vs PO",KPI_Thresholds!$A$2:$F$12,6,FALSE),IF(T34="Green",100,IF(T34="Amber",50,IF(T34="Red",0,"")))*VLOOKUP("NCR Acknowledge Time",KPI_Thresholds!$A$2:$F$12,6,FALSE),IF(V34="Green",100,IF(V34="Amber",50,IF(V34="Red",0,"")))*VLOOKUP("CAP/8D Closure Time",KPI_Thresholds!$A$2:$F$12,6,FALSE),IF(X34="Green",100,IF(X34="Amber",50,IF(X34="Red",0,"")))*VLOOKUP("Returns/Warranty Rate",KPI_Thresholds!$A$2:$F$12,6,FALSE))/100)</f>
        <v/>
      </c>
      <c r="Z34" s="16">
        <f>IF(A34="","",IF(OR(D34="Red",L34="Red"),"Conditional",IF(Y34&gt;=90,"Preferred",IF(Y34&gt;=75,"Approved","Conditional"))))</f>
        <v/>
      </c>
    </row>
    <row r="35">
      <c r="A35" s="16">
        <f>Monthly_Input!A35</f>
        <v/>
      </c>
      <c r="B35" s="17">
        <f>Monthly_Input!B35</f>
        <v/>
      </c>
      <c r="C35" s="18">
        <f>Monthly_Input!C35</f>
        <v/>
      </c>
      <c r="D35" s="16">
        <f>IF(C35="","",IF(VLOOKUP("On-Time Delivery (OTD)",KPI_Thresholds!$A$2:$F$12,2,FALSE)="HIGH",IF(C35&gt;=VLOOKUP("On-Time Delivery (OTD)",KPI_Thresholds!$A$2:$F$12,3,FALSE),"Green",IF(C35&gt;=VLOOKUP("On-Time Delivery (OTD)",KPI_Thresholds!$A$2:$F$12,4,FALSE),"Amber","Red")),IF(VLOOKUP("On-Time Delivery (OTD)",KPI_Thresholds!$A$2:$F$12,2,FALSE)="LOW",IF(C35&lt;=VLOOKUP("On-Time Delivery (OTD)",KPI_Thresholds!$A$2:$F$12,3,FALSE),"Green",IF(C35&lt;=VLOOKUP("On-Time Delivery (OTD)",KPI_Thresholds!$A$2:$F$12,4,FALSE),"Amber","Red")),IF(ABS(C35)&lt;=VLOOKUP("On-Time Delivery (OTD)",KPI_Thresholds!$A$2:$F$12,3,FALSE),"Green",IF(ABS(C35)&lt;=VLOOKUP("On-Time Delivery (OTD)",KPI_Thresholds!$A$2:$F$12,4,FALSE),"Amber","Red")))))</f>
        <v/>
      </c>
      <c r="E35" s="19">
        <f>Monthly_Input!D35</f>
        <v/>
      </c>
      <c r="F35" s="16">
        <f>IF(E35="","",IF(VLOOKUP("PPM (defective units)",KPI_Thresholds!$A$2:$F$12,2,FALSE)="HIGH",IF(E35&gt;=VLOOKUP("PPM (defective units)",KPI_Thresholds!$A$2:$F$12,3,FALSE),"Green",IF(E35&gt;=VLOOKUP("PPM (defective units)",KPI_Thresholds!$A$2:$F$12,4,FALSE),"Amber","Red")),IF(VLOOKUP("PPM (defective units)",KPI_Thresholds!$A$2:$F$12,2,FALSE)="LOW",IF(E35&lt;=VLOOKUP("PPM (defective units)",KPI_Thresholds!$A$2:$F$12,3,FALSE),"Green",IF(E35&lt;=VLOOKUP("PPM (defective units)",KPI_Thresholds!$A$2:$F$12,4,FALSE),"Amber","Red")),IF(ABS(E35)&lt;=VLOOKUP("PPM (defective units)",KPI_Thresholds!$A$2:$F$12,3,FALSE),"Green",IF(ABS(E35)&lt;=VLOOKUP("PPM (defective units)",KPI_Thresholds!$A$2:$F$12,4,FALSE),"Amber","Red")))))</f>
        <v/>
      </c>
      <c r="G35" s="18">
        <f>Monthly_Input!E35</f>
        <v/>
      </c>
      <c r="H35" s="16">
        <f>IF(G35="","",IF(VLOOKUP("AQL Acceptance Rate",KPI_Thresholds!$A$2:$F$12,2,FALSE)="HIGH",IF(G35&gt;=VLOOKUP("AQL Acceptance Rate",KPI_Thresholds!$A$2:$F$12,3,FALSE),"Green",IF(G35&gt;=VLOOKUP("AQL Acceptance Rate",KPI_Thresholds!$A$2:$F$12,4,FALSE),"Amber","Red")),IF(VLOOKUP("AQL Acceptance Rate",KPI_Thresholds!$A$2:$F$12,2,FALSE)="LOW",IF(G35&lt;=VLOOKUP("AQL Acceptance Rate",KPI_Thresholds!$A$2:$F$12,3,FALSE),"Green",IF(G35&lt;=VLOOKUP("AQL Acceptance Rate",KPI_Thresholds!$A$2:$F$12,4,FALSE),"Amber","Red")),IF(ABS(G35)&lt;=VLOOKUP("AQL Acceptance Rate",KPI_Thresholds!$A$2:$F$12,3,FALSE),"Green",IF(ABS(G35)&lt;=VLOOKUP("AQL Acceptance Rate",KPI_Thresholds!$A$2:$F$12,4,FALSE),"Amber","Red")))))</f>
        <v/>
      </c>
      <c r="I35" s="18">
        <f>Monthly_Input!F35</f>
        <v/>
      </c>
      <c r="J35" s="16">
        <f>IF(I35="","",IF(VLOOKUP("COPQ % of spend",KPI_Thresholds!$A$2:$F$12,2,FALSE)="HIGH",IF(I35&gt;=VLOOKUP("COPQ % of spend",KPI_Thresholds!$A$2:$F$12,3,FALSE),"Green",IF(I35&gt;=VLOOKUP("COPQ % of spend",KPI_Thresholds!$A$2:$F$12,4,FALSE),"Amber","Red")),IF(VLOOKUP("COPQ % of spend",KPI_Thresholds!$A$2:$F$12,2,FALSE)="LOW",IF(I35&lt;=VLOOKUP("COPQ % of spend",KPI_Thresholds!$A$2:$F$12,3,FALSE),"Green",IF(I35&lt;=VLOOKUP("COPQ % of spend",KPI_Thresholds!$A$2:$F$12,4,FALSE),"Amber","Red")),IF(ABS(I35)&lt;=VLOOKUP("COPQ % of spend",KPI_Thresholds!$A$2:$F$12,3,FALSE),"Green",IF(ABS(I35)&lt;=VLOOKUP("COPQ % of spend",KPI_Thresholds!$A$2:$F$12,4,FALSE),"Amber","Red")))))</f>
        <v/>
      </c>
      <c r="K35" s="18">
        <f>Monthly_Input!G35</f>
        <v/>
      </c>
      <c r="L35" s="16">
        <f>IF(K35="","",IF(VLOOKUP("Compliance Pass Rate",KPI_Thresholds!$A$2:$F$12,2,FALSE)="HIGH",IF(K35&gt;=VLOOKUP("Compliance Pass Rate",KPI_Thresholds!$A$2:$F$12,3,FALSE),"Green",IF(K35&gt;=VLOOKUP("Compliance Pass Rate",KPI_Thresholds!$A$2:$F$12,4,FALSE),"Amber","Red")),IF(VLOOKUP("Compliance Pass Rate",KPI_Thresholds!$A$2:$F$12,2,FALSE)="LOW",IF(K35&lt;=VLOOKUP("Compliance Pass Rate",KPI_Thresholds!$A$2:$F$12,3,FALSE),"Green",IF(K35&lt;=VLOOKUP("Compliance Pass Rate",KPI_Thresholds!$A$2:$F$12,4,FALSE),"Amber","Red")),IF(ABS(K35)&lt;=VLOOKUP("Compliance Pass Rate",KPI_Thresholds!$A$2:$F$12,3,FALSE),"Green",IF(ABS(K35)&lt;=VLOOKUP("Compliance Pass Rate",KPI_Thresholds!$A$2:$F$12,4,FALSE),"Amber","Red")))))</f>
        <v/>
      </c>
      <c r="M35" s="18">
        <f>Monthly_Input!H35</f>
        <v/>
      </c>
      <c r="N35" s="16">
        <f>IF(M35="","",IF(VLOOKUP("Documentation Accuracy",KPI_Thresholds!$A$2:$F$12,2,FALSE)="HIGH",IF(M35&gt;=VLOOKUP("Documentation Accuracy",KPI_Thresholds!$A$2:$F$12,3,FALSE),"Green",IF(M35&gt;=VLOOKUP("Documentation Accuracy",KPI_Thresholds!$A$2:$F$12,4,FALSE),"Amber","Red")),IF(VLOOKUP("Documentation Accuracy",KPI_Thresholds!$A$2:$F$12,2,FALSE)="LOW",IF(M35&lt;=VLOOKUP("Documentation Accuracy",KPI_Thresholds!$A$2:$F$12,3,FALSE),"Green",IF(M35&lt;=VLOOKUP("Documentation Accuracy",KPI_Thresholds!$A$2:$F$12,4,FALSE),"Amber","Red")),IF(ABS(M35)&lt;=VLOOKUP("Documentation Accuracy",KPI_Thresholds!$A$2:$F$12,3,FALSE),"Green",IF(ABS(M35)&lt;=VLOOKUP("Documentation Accuracy",KPI_Thresholds!$A$2:$F$12,4,FALSE),"Amber","Red")))))</f>
        <v/>
      </c>
      <c r="O35" s="18">
        <f>Monthly_Input!K35</f>
        <v/>
      </c>
      <c r="P35" s="16">
        <f>IF(O35="","",IF(VLOOKUP("Lead Time Variance %",KPI_Thresholds!$A$2:$F$12,2,FALSE)="HIGH",IF(O35&gt;=VLOOKUP("Lead Time Variance %",KPI_Thresholds!$A$2:$F$12,3,FALSE),"Green",IF(O35&gt;=VLOOKUP("Lead Time Variance %",KPI_Thresholds!$A$2:$F$12,4,FALSE),"Amber","Red")),IF(VLOOKUP("Lead Time Variance %",KPI_Thresholds!$A$2:$F$12,2,FALSE)="LOW",IF(O35&lt;=VLOOKUP("Lead Time Variance %",KPI_Thresholds!$A$2:$F$12,3,FALSE),"Green",IF(O35&lt;=VLOOKUP("Lead Time Variance %",KPI_Thresholds!$A$2:$F$12,4,FALSE),"Amber","Red")),IF(ABS(O35)&lt;=VLOOKUP("Lead Time Variance %",KPI_Thresholds!$A$2:$F$12,3,FALSE),"Green",IF(ABS(O35)&lt;=VLOOKUP("Lead Time Variance %",KPI_Thresholds!$A$2:$F$12,4,FALSE),"Amber","Red")))))</f>
        <v/>
      </c>
      <c r="Q35" s="18">
        <f>Monthly_Input!N35</f>
        <v/>
      </c>
      <c r="R35" s="16">
        <f>IF(Q35="","",IF(VLOOKUP("Price Variance vs PO",KPI_Thresholds!$A$2:$F$12,2,FALSE)="HIGH",IF(Q35&gt;=VLOOKUP("Price Variance vs PO",KPI_Thresholds!$A$2:$F$12,3,FALSE),"Green",IF(Q35&gt;=VLOOKUP("Price Variance vs PO",KPI_Thresholds!$A$2:$F$12,4,FALSE),"Amber","Red")),IF(VLOOKUP("Price Variance vs PO",KPI_Thresholds!$A$2:$F$12,2,FALSE)="LOW",IF(Q35&lt;=VLOOKUP("Price Variance vs PO",KPI_Thresholds!$A$2:$F$12,3,FALSE),"Green",IF(Q35&lt;=VLOOKUP("Price Variance vs PO",KPI_Thresholds!$A$2:$F$12,4,FALSE),"Amber","Red")),IF(ABS(Q35)&lt;=VLOOKUP("Price Variance vs PO",KPI_Thresholds!$A$2:$F$12,3,FALSE),"Green",IF(ABS(Q35)&lt;=VLOOKUP("Price Variance vs PO",KPI_Thresholds!$A$2:$F$12,4,FALSE),"Amber","Red")))))</f>
        <v/>
      </c>
      <c r="S35" s="19">
        <f>Monthly_Input!O35</f>
        <v/>
      </c>
      <c r="T35" s="16">
        <f>IF(S35="","",IF(VLOOKUP("NCR Acknowledge Time",KPI_Thresholds!$A$2:$F$12,2,FALSE)="HIGH",IF(S35&gt;=VLOOKUP("NCR Acknowledge Time",KPI_Thresholds!$A$2:$F$12,3,FALSE),"Green",IF(S35&gt;=VLOOKUP("NCR Acknowledge Time",KPI_Thresholds!$A$2:$F$12,4,FALSE),"Amber","Red")),IF(VLOOKUP("NCR Acknowledge Time",KPI_Thresholds!$A$2:$F$12,2,FALSE)="LOW",IF(S35&lt;=VLOOKUP("NCR Acknowledge Time",KPI_Thresholds!$A$2:$F$12,3,FALSE),"Green",IF(S35&lt;=VLOOKUP("NCR Acknowledge Time",KPI_Thresholds!$A$2:$F$12,4,FALSE),"Amber","Red")),IF(ABS(S35)&lt;=VLOOKUP("NCR Acknowledge Time",KPI_Thresholds!$A$2:$F$12,3,FALSE),"Green",IF(ABS(S35)&lt;=VLOOKUP("NCR Acknowledge Time",KPI_Thresholds!$A$2:$F$12,4,FALSE),"Amber","Red")))))</f>
        <v/>
      </c>
      <c r="U35" s="19">
        <f>Monthly_Input!P35</f>
        <v/>
      </c>
      <c r="V35" s="16">
        <f>IF(U35="","",IF(VLOOKUP("CAP/8D Closure Time",KPI_Thresholds!$A$2:$F$12,2,FALSE)="HIGH",IF(U35&gt;=VLOOKUP("CAP/8D Closure Time",KPI_Thresholds!$A$2:$F$12,3,FALSE),"Green",IF(U35&gt;=VLOOKUP("CAP/8D Closure Time",KPI_Thresholds!$A$2:$F$12,4,FALSE),"Amber","Red")),IF(VLOOKUP("CAP/8D Closure Time",KPI_Thresholds!$A$2:$F$12,2,FALSE)="LOW",IF(U35&lt;=VLOOKUP("CAP/8D Closure Time",KPI_Thresholds!$A$2:$F$12,3,FALSE),"Green",IF(U35&lt;=VLOOKUP("CAP/8D Closure Time",KPI_Thresholds!$A$2:$F$12,4,FALSE),"Amber","Red")),IF(ABS(U35)&lt;=VLOOKUP("CAP/8D Closure Time",KPI_Thresholds!$A$2:$F$12,3,FALSE),"Green",IF(ABS(U35)&lt;=VLOOKUP("CAP/8D Closure Time",KPI_Thresholds!$A$2:$F$12,4,FALSE),"Amber","Red")))))</f>
        <v/>
      </c>
      <c r="W35" s="18">
        <f>Monthly_Input!Q35</f>
        <v/>
      </c>
      <c r="X35" s="16">
        <f>IF(W35="","",IF(VLOOKUP("Returns/Warranty Rate",KPI_Thresholds!$A$2:$F$12,2,FALSE)="HIGH",IF(W35&gt;=VLOOKUP("Returns/Warranty Rate",KPI_Thresholds!$A$2:$F$12,3,FALSE),"Green",IF(W35&gt;=VLOOKUP("Returns/Warranty Rate",KPI_Thresholds!$A$2:$F$12,4,FALSE),"Amber","Red")),IF(VLOOKUP("Returns/Warranty Rate",KPI_Thresholds!$A$2:$F$12,2,FALSE)="LOW",IF(W35&lt;=VLOOKUP("Returns/Warranty Rate",KPI_Thresholds!$A$2:$F$12,3,FALSE),"Green",IF(W35&lt;=VLOOKUP("Returns/Warranty Rate",KPI_Thresholds!$A$2:$F$12,4,FALSE),"Amber","Red")),IF(ABS(W35)&lt;=VLOOKUP("Returns/Warranty Rate",KPI_Thresholds!$A$2:$F$12,3,FALSE),"Green",IF(ABS(W35)&lt;=VLOOKUP("Returns/Warranty Rate",KPI_Thresholds!$A$2:$F$12,4,FALSE),"Amber","Red")))))</f>
        <v/>
      </c>
      <c r="Y35" s="20">
        <f>IF(A35="","",SUM(IF(D35="Green",100,IF(D35="Amber",50,IF(D35="Red",0,"")))*VLOOKUP("On-Time Delivery (OTD)",KPI_Thresholds!$A$2:$F$12,6,FALSE),IF(F35="Green",100,IF(F35="Amber",50,IF(F35="Red",0,"")))*VLOOKUP("PPM (defective units)",KPI_Thresholds!$A$2:$F$12,6,FALSE),IF(H35="Green",100,IF(H35="Amber",50,IF(H35="Red",0,"")))*VLOOKUP("AQL Acceptance Rate",KPI_Thresholds!$A$2:$F$12,6,FALSE),IF(J35="Green",100,IF(J35="Amber",50,IF(J35="Red",0,"")))*VLOOKUP("COPQ % of spend",KPI_Thresholds!$A$2:$F$12,6,FALSE),IF(L35="Green",100,IF(L35="Amber",50,IF(L35="Red",0,"")))*VLOOKUP("Compliance Pass Rate",KPI_Thresholds!$A$2:$F$12,6,FALSE),IF(N35="Green",100,IF(N35="Amber",50,IF(N35="Red",0,"")))*VLOOKUP("Documentation Accuracy",KPI_Thresholds!$A$2:$F$12,6,FALSE),IF(P35="Green",100,IF(P35="Amber",50,IF(P35="Red",0,"")))*VLOOKUP("Lead Time Variance %",KPI_Thresholds!$A$2:$F$12,6,FALSE),IF(R35="Green",100,IF(R35="Amber",50,IF(R35="Red",0,"")))*VLOOKUP("Price Variance vs PO",KPI_Thresholds!$A$2:$F$12,6,FALSE),IF(T35="Green",100,IF(T35="Amber",50,IF(T35="Red",0,"")))*VLOOKUP("NCR Acknowledge Time",KPI_Thresholds!$A$2:$F$12,6,FALSE),IF(V35="Green",100,IF(V35="Amber",50,IF(V35="Red",0,"")))*VLOOKUP("CAP/8D Closure Time",KPI_Thresholds!$A$2:$F$12,6,FALSE),IF(X35="Green",100,IF(X35="Amber",50,IF(X35="Red",0,"")))*VLOOKUP("Returns/Warranty Rate",KPI_Thresholds!$A$2:$F$12,6,FALSE))/100)</f>
        <v/>
      </c>
      <c r="Z35" s="16">
        <f>IF(A35="","",IF(OR(D35="Red",L35="Red"),"Conditional",IF(Y35&gt;=90,"Preferred",IF(Y35&gt;=75,"Approved","Conditional"))))</f>
        <v/>
      </c>
    </row>
    <row r="36">
      <c r="A36" s="16">
        <f>Monthly_Input!A36</f>
        <v/>
      </c>
      <c r="B36" s="17">
        <f>Monthly_Input!B36</f>
        <v/>
      </c>
      <c r="C36" s="18">
        <f>Monthly_Input!C36</f>
        <v/>
      </c>
      <c r="D36" s="16">
        <f>IF(C36="","",IF(VLOOKUP("On-Time Delivery (OTD)",KPI_Thresholds!$A$2:$F$12,2,FALSE)="HIGH",IF(C36&gt;=VLOOKUP("On-Time Delivery (OTD)",KPI_Thresholds!$A$2:$F$12,3,FALSE),"Green",IF(C36&gt;=VLOOKUP("On-Time Delivery (OTD)",KPI_Thresholds!$A$2:$F$12,4,FALSE),"Amber","Red")),IF(VLOOKUP("On-Time Delivery (OTD)",KPI_Thresholds!$A$2:$F$12,2,FALSE)="LOW",IF(C36&lt;=VLOOKUP("On-Time Delivery (OTD)",KPI_Thresholds!$A$2:$F$12,3,FALSE),"Green",IF(C36&lt;=VLOOKUP("On-Time Delivery (OTD)",KPI_Thresholds!$A$2:$F$12,4,FALSE),"Amber","Red")),IF(ABS(C36)&lt;=VLOOKUP("On-Time Delivery (OTD)",KPI_Thresholds!$A$2:$F$12,3,FALSE),"Green",IF(ABS(C36)&lt;=VLOOKUP("On-Time Delivery (OTD)",KPI_Thresholds!$A$2:$F$12,4,FALSE),"Amber","Red")))))</f>
        <v/>
      </c>
      <c r="E36" s="19">
        <f>Monthly_Input!D36</f>
        <v/>
      </c>
      <c r="F36" s="16">
        <f>IF(E36="","",IF(VLOOKUP("PPM (defective units)",KPI_Thresholds!$A$2:$F$12,2,FALSE)="HIGH",IF(E36&gt;=VLOOKUP("PPM (defective units)",KPI_Thresholds!$A$2:$F$12,3,FALSE),"Green",IF(E36&gt;=VLOOKUP("PPM (defective units)",KPI_Thresholds!$A$2:$F$12,4,FALSE),"Amber","Red")),IF(VLOOKUP("PPM (defective units)",KPI_Thresholds!$A$2:$F$12,2,FALSE)="LOW",IF(E36&lt;=VLOOKUP("PPM (defective units)",KPI_Thresholds!$A$2:$F$12,3,FALSE),"Green",IF(E36&lt;=VLOOKUP("PPM (defective units)",KPI_Thresholds!$A$2:$F$12,4,FALSE),"Amber","Red")),IF(ABS(E36)&lt;=VLOOKUP("PPM (defective units)",KPI_Thresholds!$A$2:$F$12,3,FALSE),"Green",IF(ABS(E36)&lt;=VLOOKUP("PPM (defective units)",KPI_Thresholds!$A$2:$F$12,4,FALSE),"Amber","Red")))))</f>
        <v/>
      </c>
      <c r="G36" s="18">
        <f>Monthly_Input!E36</f>
        <v/>
      </c>
      <c r="H36" s="16">
        <f>IF(G36="","",IF(VLOOKUP("AQL Acceptance Rate",KPI_Thresholds!$A$2:$F$12,2,FALSE)="HIGH",IF(G36&gt;=VLOOKUP("AQL Acceptance Rate",KPI_Thresholds!$A$2:$F$12,3,FALSE),"Green",IF(G36&gt;=VLOOKUP("AQL Acceptance Rate",KPI_Thresholds!$A$2:$F$12,4,FALSE),"Amber","Red")),IF(VLOOKUP("AQL Acceptance Rate",KPI_Thresholds!$A$2:$F$12,2,FALSE)="LOW",IF(G36&lt;=VLOOKUP("AQL Acceptance Rate",KPI_Thresholds!$A$2:$F$12,3,FALSE),"Green",IF(G36&lt;=VLOOKUP("AQL Acceptance Rate",KPI_Thresholds!$A$2:$F$12,4,FALSE),"Amber","Red")),IF(ABS(G36)&lt;=VLOOKUP("AQL Acceptance Rate",KPI_Thresholds!$A$2:$F$12,3,FALSE),"Green",IF(ABS(G36)&lt;=VLOOKUP("AQL Acceptance Rate",KPI_Thresholds!$A$2:$F$12,4,FALSE),"Amber","Red")))))</f>
        <v/>
      </c>
      <c r="I36" s="18">
        <f>Monthly_Input!F36</f>
        <v/>
      </c>
      <c r="J36" s="16">
        <f>IF(I36="","",IF(VLOOKUP("COPQ % of spend",KPI_Thresholds!$A$2:$F$12,2,FALSE)="HIGH",IF(I36&gt;=VLOOKUP("COPQ % of spend",KPI_Thresholds!$A$2:$F$12,3,FALSE),"Green",IF(I36&gt;=VLOOKUP("COPQ % of spend",KPI_Thresholds!$A$2:$F$12,4,FALSE),"Amber","Red")),IF(VLOOKUP("COPQ % of spend",KPI_Thresholds!$A$2:$F$12,2,FALSE)="LOW",IF(I36&lt;=VLOOKUP("COPQ % of spend",KPI_Thresholds!$A$2:$F$12,3,FALSE),"Green",IF(I36&lt;=VLOOKUP("COPQ % of spend",KPI_Thresholds!$A$2:$F$12,4,FALSE),"Amber","Red")),IF(ABS(I36)&lt;=VLOOKUP("COPQ % of spend",KPI_Thresholds!$A$2:$F$12,3,FALSE),"Green",IF(ABS(I36)&lt;=VLOOKUP("COPQ % of spend",KPI_Thresholds!$A$2:$F$12,4,FALSE),"Amber","Red")))))</f>
        <v/>
      </c>
      <c r="K36" s="18">
        <f>Monthly_Input!G36</f>
        <v/>
      </c>
      <c r="L36" s="16">
        <f>IF(K36="","",IF(VLOOKUP("Compliance Pass Rate",KPI_Thresholds!$A$2:$F$12,2,FALSE)="HIGH",IF(K36&gt;=VLOOKUP("Compliance Pass Rate",KPI_Thresholds!$A$2:$F$12,3,FALSE),"Green",IF(K36&gt;=VLOOKUP("Compliance Pass Rate",KPI_Thresholds!$A$2:$F$12,4,FALSE),"Amber","Red")),IF(VLOOKUP("Compliance Pass Rate",KPI_Thresholds!$A$2:$F$12,2,FALSE)="LOW",IF(K36&lt;=VLOOKUP("Compliance Pass Rate",KPI_Thresholds!$A$2:$F$12,3,FALSE),"Green",IF(K36&lt;=VLOOKUP("Compliance Pass Rate",KPI_Thresholds!$A$2:$F$12,4,FALSE),"Amber","Red")),IF(ABS(K36)&lt;=VLOOKUP("Compliance Pass Rate",KPI_Thresholds!$A$2:$F$12,3,FALSE),"Green",IF(ABS(K36)&lt;=VLOOKUP("Compliance Pass Rate",KPI_Thresholds!$A$2:$F$12,4,FALSE),"Amber","Red")))))</f>
        <v/>
      </c>
      <c r="M36" s="18">
        <f>Monthly_Input!H36</f>
        <v/>
      </c>
      <c r="N36" s="16">
        <f>IF(M36="","",IF(VLOOKUP("Documentation Accuracy",KPI_Thresholds!$A$2:$F$12,2,FALSE)="HIGH",IF(M36&gt;=VLOOKUP("Documentation Accuracy",KPI_Thresholds!$A$2:$F$12,3,FALSE),"Green",IF(M36&gt;=VLOOKUP("Documentation Accuracy",KPI_Thresholds!$A$2:$F$12,4,FALSE),"Amber","Red")),IF(VLOOKUP("Documentation Accuracy",KPI_Thresholds!$A$2:$F$12,2,FALSE)="LOW",IF(M36&lt;=VLOOKUP("Documentation Accuracy",KPI_Thresholds!$A$2:$F$12,3,FALSE),"Green",IF(M36&lt;=VLOOKUP("Documentation Accuracy",KPI_Thresholds!$A$2:$F$12,4,FALSE),"Amber","Red")),IF(ABS(M36)&lt;=VLOOKUP("Documentation Accuracy",KPI_Thresholds!$A$2:$F$12,3,FALSE),"Green",IF(ABS(M36)&lt;=VLOOKUP("Documentation Accuracy",KPI_Thresholds!$A$2:$F$12,4,FALSE),"Amber","Red")))))</f>
        <v/>
      </c>
      <c r="O36" s="18">
        <f>Monthly_Input!K36</f>
        <v/>
      </c>
      <c r="P36" s="16">
        <f>IF(O36="","",IF(VLOOKUP("Lead Time Variance %",KPI_Thresholds!$A$2:$F$12,2,FALSE)="HIGH",IF(O36&gt;=VLOOKUP("Lead Time Variance %",KPI_Thresholds!$A$2:$F$12,3,FALSE),"Green",IF(O36&gt;=VLOOKUP("Lead Time Variance %",KPI_Thresholds!$A$2:$F$12,4,FALSE),"Amber","Red")),IF(VLOOKUP("Lead Time Variance %",KPI_Thresholds!$A$2:$F$12,2,FALSE)="LOW",IF(O36&lt;=VLOOKUP("Lead Time Variance %",KPI_Thresholds!$A$2:$F$12,3,FALSE),"Green",IF(O36&lt;=VLOOKUP("Lead Time Variance %",KPI_Thresholds!$A$2:$F$12,4,FALSE),"Amber","Red")),IF(ABS(O36)&lt;=VLOOKUP("Lead Time Variance %",KPI_Thresholds!$A$2:$F$12,3,FALSE),"Green",IF(ABS(O36)&lt;=VLOOKUP("Lead Time Variance %",KPI_Thresholds!$A$2:$F$12,4,FALSE),"Amber","Red")))))</f>
        <v/>
      </c>
      <c r="Q36" s="18">
        <f>Monthly_Input!N36</f>
        <v/>
      </c>
      <c r="R36" s="16">
        <f>IF(Q36="","",IF(VLOOKUP("Price Variance vs PO",KPI_Thresholds!$A$2:$F$12,2,FALSE)="HIGH",IF(Q36&gt;=VLOOKUP("Price Variance vs PO",KPI_Thresholds!$A$2:$F$12,3,FALSE),"Green",IF(Q36&gt;=VLOOKUP("Price Variance vs PO",KPI_Thresholds!$A$2:$F$12,4,FALSE),"Amber","Red")),IF(VLOOKUP("Price Variance vs PO",KPI_Thresholds!$A$2:$F$12,2,FALSE)="LOW",IF(Q36&lt;=VLOOKUP("Price Variance vs PO",KPI_Thresholds!$A$2:$F$12,3,FALSE),"Green",IF(Q36&lt;=VLOOKUP("Price Variance vs PO",KPI_Thresholds!$A$2:$F$12,4,FALSE),"Amber","Red")),IF(ABS(Q36)&lt;=VLOOKUP("Price Variance vs PO",KPI_Thresholds!$A$2:$F$12,3,FALSE),"Green",IF(ABS(Q36)&lt;=VLOOKUP("Price Variance vs PO",KPI_Thresholds!$A$2:$F$12,4,FALSE),"Amber","Red")))))</f>
        <v/>
      </c>
      <c r="S36" s="19">
        <f>Monthly_Input!O36</f>
        <v/>
      </c>
      <c r="T36" s="16">
        <f>IF(S36="","",IF(VLOOKUP("NCR Acknowledge Time",KPI_Thresholds!$A$2:$F$12,2,FALSE)="HIGH",IF(S36&gt;=VLOOKUP("NCR Acknowledge Time",KPI_Thresholds!$A$2:$F$12,3,FALSE),"Green",IF(S36&gt;=VLOOKUP("NCR Acknowledge Time",KPI_Thresholds!$A$2:$F$12,4,FALSE),"Amber","Red")),IF(VLOOKUP("NCR Acknowledge Time",KPI_Thresholds!$A$2:$F$12,2,FALSE)="LOW",IF(S36&lt;=VLOOKUP("NCR Acknowledge Time",KPI_Thresholds!$A$2:$F$12,3,FALSE),"Green",IF(S36&lt;=VLOOKUP("NCR Acknowledge Time",KPI_Thresholds!$A$2:$F$12,4,FALSE),"Amber","Red")),IF(ABS(S36)&lt;=VLOOKUP("NCR Acknowledge Time",KPI_Thresholds!$A$2:$F$12,3,FALSE),"Green",IF(ABS(S36)&lt;=VLOOKUP("NCR Acknowledge Time",KPI_Thresholds!$A$2:$F$12,4,FALSE),"Amber","Red")))))</f>
        <v/>
      </c>
      <c r="U36" s="19">
        <f>Monthly_Input!P36</f>
        <v/>
      </c>
      <c r="V36" s="16">
        <f>IF(U36="","",IF(VLOOKUP("CAP/8D Closure Time",KPI_Thresholds!$A$2:$F$12,2,FALSE)="HIGH",IF(U36&gt;=VLOOKUP("CAP/8D Closure Time",KPI_Thresholds!$A$2:$F$12,3,FALSE),"Green",IF(U36&gt;=VLOOKUP("CAP/8D Closure Time",KPI_Thresholds!$A$2:$F$12,4,FALSE),"Amber","Red")),IF(VLOOKUP("CAP/8D Closure Time",KPI_Thresholds!$A$2:$F$12,2,FALSE)="LOW",IF(U36&lt;=VLOOKUP("CAP/8D Closure Time",KPI_Thresholds!$A$2:$F$12,3,FALSE),"Green",IF(U36&lt;=VLOOKUP("CAP/8D Closure Time",KPI_Thresholds!$A$2:$F$12,4,FALSE),"Amber","Red")),IF(ABS(U36)&lt;=VLOOKUP("CAP/8D Closure Time",KPI_Thresholds!$A$2:$F$12,3,FALSE),"Green",IF(ABS(U36)&lt;=VLOOKUP("CAP/8D Closure Time",KPI_Thresholds!$A$2:$F$12,4,FALSE),"Amber","Red")))))</f>
        <v/>
      </c>
      <c r="W36" s="18">
        <f>Monthly_Input!Q36</f>
        <v/>
      </c>
      <c r="X36" s="16">
        <f>IF(W36="","",IF(VLOOKUP("Returns/Warranty Rate",KPI_Thresholds!$A$2:$F$12,2,FALSE)="HIGH",IF(W36&gt;=VLOOKUP("Returns/Warranty Rate",KPI_Thresholds!$A$2:$F$12,3,FALSE),"Green",IF(W36&gt;=VLOOKUP("Returns/Warranty Rate",KPI_Thresholds!$A$2:$F$12,4,FALSE),"Amber","Red")),IF(VLOOKUP("Returns/Warranty Rate",KPI_Thresholds!$A$2:$F$12,2,FALSE)="LOW",IF(W36&lt;=VLOOKUP("Returns/Warranty Rate",KPI_Thresholds!$A$2:$F$12,3,FALSE),"Green",IF(W36&lt;=VLOOKUP("Returns/Warranty Rate",KPI_Thresholds!$A$2:$F$12,4,FALSE),"Amber","Red")),IF(ABS(W36)&lt;=VLOOKUP("Returns/Warranty Rate",KPI_Thresholds!$A$2:$F$12,3,FALSE),"Green",IF(ABS(W36)&lt;=VLOOKUP("Returns/Warranty Rate",KPI_Thresholds!$A$2:$F$12,4,FALSE),"Amber","Red")))))</f>
        <v/>
      </c>
      <c r="Y36" s="20">
        <f>IF(A36="","",SUM(IF(D36="Green",100,IF(D36="Amber",50,IF(D36="Red",0,"")))*VLOOKUP("On-Time Delivery (OTD)",KPI_Thresholds!$A$2:$F$12,6,FALSE),IF(F36="Green",100,IF(F36="Amber",50,IF(F36="Red",0,"")))*VLOOKUP("PPM (defective units)",KPI_Thresholds!$A$2:$F$12,6,FALSE),IF(H36="Green",100,IF(H36="Amber",50,IF(H36="Red",0,"")))*VLOOKUP("AQL Acceptance Rate",KPI_Thresholds!$A$2:$F$12,6,FALSE),IF(J36="Green",100,IF(J36="Amber",50,IF(J36="Red",0,"")))*VLOOKUP("COPQ % of spend",KPI_Thresholds!$A$2:$F$12,6,FALSE),IF(L36="Green",100,IF(L36="Amber",50,IF(L36="Red",0,"")))*VLOOKUP("Compliance Pass Rate",KPI_Thresholds!$A$2:$F$12,6,FALSE),IF(N36="Green",100,IF(N36="Amber",50,IF(N36="Red",0,"")))*VLOOKUP("Documentation Accuracy",KPI_Thresholds!$A$2:$F$12,6,FALSE),IF(P36="Green",100,IF(P36="Amber",50,IF(P36="Red",0,"")))*VLOOKUP("Lead Time Variance %",KPI_Thresholds!$A$2:$F$12,6,FALSE),IF(R36="Green",100,IF(R36="Amber",50,IF(R36="Red",0,"")))*VLOOKUP("Price Variance vs PO",KPI_Thresholds!$A$2:$F$12,6,FALSE),IF(T36="Green",100,IF(T36="Amber",50,IF(T36="Red",0,"")))*VLOOKUP("NCR Acknowledge Time",KPI_Thresholds!$A$2:$F$12,6,FALSE),IF(V36="Green",100,IF(V36="Amber",50,IF(V36="Red",0,"")))*VLOOKUP("CAP/8D Closure Time",KPI_Thresholds!$A$2:$F$12,6,FALSE),IF(X36="Green",100,IF(X36="Amber",50,IF(X36="Red",0,"")))*VLOOKUP("Returns/Warranty Rate",KPI_Thresholds!$A$2:$F$12,6,FALSE))/100)</f>
        <v/>
      </c>
      <c r="Z36" s="16">
        <f>IF(A36="","",IF(OR(D36="Red",L36="Red"),"Conditional",IF(Y36&gt;=90,"Preferred",IF(Y36&gt;=75,"Approved","Conditional"))))</f>
        <v/>
      </c>
    </row>
    <row r="37">
      <c r="A37" s="16">
        <f>Monthly_Input!A37</f>
        <v/>
      </c>
      <c r="B37" s="17">
        <f>Monthly_Input!B37</f>
        <v/>
      </c>
      <c r="C37" s="18">
        <f>Monthly_Input!C37</f>
        <v/>
      </c>
      <c r="D37" s="16">
        <f>IF(C37="","",IF(VLOOKUP("On-Time Delivery (OTD)",KPI_Thresholds!$A$2:$F$12,2,FALSE)="HIGH",IF(C37&gt;=VLOOKUP("On-Time Delivery (OTD)",KPI_Thresholds!$A$2:$F$12,3,FALSE),"Green",IF(C37&gt;=VLOOKUP("On-Time Delivery (OTD)",KPI_Thresholds!$A$2:$F$12,4,FALSE),"Amber","Red")),IF(VLOOKUP("On-Time Delivery (OTD)",KPI_Thresholds!$A$2:$F$12,2,FALSE)="LOW",IF(C37&lt;=VLOOKUP("On-Time Delivery (OTD)",KPI_Thresholds!$A$2:$F$12,3,FALSE),"Green",IF(C37&lt;=VLOOKUP("On-Time Delivery (OTD)",KPI_Thresholds!$A$2:$F$12,4,FALSE),"Amber","Red")),IF(ABS(C37)&lt;=VLOOKUP("On-Time Delivery (OTD)",KPI_Thresholds!$A$2:$F$12,3,FALSE),"Green",IF(ABS(C37)&lt;=VLOOKUP("On-Time Delivery (OTD)",KPI_Thresholds!$A$2:$F$12,4,FALSE),"Amber","Red")))))</f>
        <v/>
      </c>
      <c r="E37" s="19">
        <f>Monthly_Input!D37</f>
        <v/>
      </c>
      <c r="F37" s="16">
        <f>IF(E37="","",IF(VLOOKUP("PPM (defective units)",KPI_Thresholds!$A$2:$F$12,2,FALSE)="HIGH",IF(E37&gt;=VLOOKUP("PPM (defective units)",KPI_Thresholds!$A$2:$F$12,3,FALSE),"Green",IF(E37&gt;=VLOOKUP("PPM (defective units)",KPI_Thresholds!$A$2:$F$12,4,FALSE),"Amber","Red")),IF(VLOOKUP("PPM (defective units)",KPI_Thresholds!$A$2:$F$12,2,FALSE)="LOW",IF(E37&lt;=VLOOKUP("PPM (defective units)",KPI_Thresholds!$A$2:$F$12,3,FALSE),"Green",IF(E37&lt;=VLOOKUP("PPM (defective units)",KPI_Thresholds!$A$2:$F$12,4,FALSE),"Amber","Red")),IF(ABS(E37)&lt;=VLOOKUP("PPM (defective units)",KPI_Thresholds!$A$2:$F$12,3,FALSE),"Green",IF(ABS(E37)&lt;=VLOOKUP("PPM (defective units)",KPI_Thresholds!$A$2:$F$12,4,FALSE),"Amber","Red")))))</f>
        <v/>
      </c>
      <c r="G37" s="18">
        <f>Monthly_Input!E37</f>
        <v/>
      </c>
      <c r="H37" s="16">
        <f>IF(G37="","",IF(VLOOKUP("AQL Acceptance Rate",KPI_Thresholds!$A$2:$F$12,2,FALSE)="HIGH",IF(G37&gt;=VLOOKUP("AQL Acceptance Rate",KPI_Thresholds!$A$2:$F$12,3,FALSE),"Green",IF(G37&gt;=VLOOKUP("AQL Acceptance Rate",KPI_Thresholds!$A$2:$F$12,4,FALSE),"Amber","Red")),IF(VLOOKUP("AQL Acceptance Rate",KPI_Thresholds!$A$2:$F$12,2,FALSE)="LOW",IF(G37&lt;=VLOOKUP("AQL Acceptance Rate",KPI_Thresholds!$A$2:$F$12,3,FALSE),"Green",IF(G37&lt;=VLOOKUP("AQL Acceptance Rate",KPI_Thresholds!$A$2:$F$12,4,FALSE),"Amber","Red")),IF(ABS(G37)&lt;=VLOOKUP("AQL Acceptance Rate",KPI_Thresholds!$A$2:$F$12,3,FALSE),"Green",IF(ABS(G37)&lt;=VLOOKUP("AQL Acceptance Rate",KPI_Thresholds!$A$2:$F$12,4,FALSE),"Amber","Red")))))</f>
        <v/>
      </c>
      <c r="I37" s="18">
        <f>Monthly_Input!F37</f>
        <v/>
      </c>
      <c r="J37" s="16">
        <f>IF(I37="","",IF(VLOOKUP("COPQ % of spend",KPI_Thresholds!$A$2:$F$12,2,FALSE)="HIGH",IF(I37&gt;=VLOOKUP("COPQ % of spend",KPI_Thresholds!$A$2:$F$12,3,FALSE),"Green",IF(I37&gt;=VLOOKUP("COPQ % of spend",KPI_Thresholds!$A$2:$F$12,4,FALSE),"Amber","Red")),IF(VLOOKUP("COPQ % of spend",KPI_Thresholds!$A$2:$F$12,2,FALSE)="LOW",IF(I37&lt;=VLOOKUP("COPQ % of spend",KPI_Thresholds!$A$2:$F$12,3,FALSE),"Green",IF(I37&lt;=VLOOKUP("COPQ % of spend",KPI_Thresholds!$A$2:$F$12,4,FALSE),"Amber","Red")),IF(ABS(I37)&lt;=VLOOKUP("COPQ % of spend",KPI_Thresholds!$A$2:$F$12,3,FALSE),"Green",IF(ABS(I37)&lt;=VLOOKUP("COPQ % of spend",KPI_Thresholds!$A$2:$F$12,4,FALSE),"Amber","Red")))))</f>
        <v/>
      </c>
      <c r="K37" s="18">
        <f>Monthly_Input!G37</f>
        <v/>
      </c>
      <c r="L37" s="16">
        <f>IF(K37="","",IF(VLOOKUP("Compliance Pass Rate",KPI_Thresholds!$A$2:$F$12,2,FALSE)="HIGH",IF(K37&gt;=VLOOKUP("Compliance Pass Rate",KPI_Thresholds!$A$2:$F$12,3,FALSE),"Green",IF(K37&gt;=VLOOKUP("Compliance Pass Rate",KPI_Thresholds!$A$2:$F$12,4,FALSE),"Amber","Red")),IF(VLOOKUP("Compliance Pass Rate",KPI_Thresholds!$A$2:$F$12,2,FALSE)="LOW",IF(K37&lt;=VLOOKUP("Compliance Pass Rate",KPI_Thresholds!$A$2:$F$12,3,FALSE),"Green",IF(K37&lt;=VLOOKUP("Compliance Pass Rate",KPI_Thresholds!$A$2:$F$12,4,FALSE),"Amber","Red")),IF(ABS(K37)&lt;=VLOOKUP("Compliance Pass Rate",KPI_Thresholds!$A$2:$F$12,3,FALSE),"Green",IF(ABS(K37)&lt;=VLOOKUP("Compliance Pass Rate",KPI_Thresholds!$A$2:$F$12,4,FALSE),"Amber","Red")))))</f>
        <v/>
      </c>
      <c r="M37" s="18">
        <f>Monthly_Input!H37</f>
        <v/>
      </c>
      <c r="N37" s="16">
        <f>IF(M37="","",IF(VLOOKUP("Documentation Accuracy",KPI_Thresholds!$A$2:$F$12,2,FALSE)="HIGH",IF(M37&gt;=VLOOKUP("Documentation Accuracy",KPI_Thresholds!$A$2:$F$12,3,FALSE),"Green",IF(M37&gt;=VLOOKUP("Documentation Accuracy",KPI_Thresholds!$A$2:$F$12,4,FALSE),"Amber","Red")),IF(VLOOKUP("Documentation Accuracy",KPI_Thresholds!$A$2:$F$12,2,FALSE)="LOW",IF(M37&lt;=VLOOKUP("Documentation Accuracy",KPI_Thresholds!$A$2:$F$12,3,FALSE),"Green",IF(M37&lt;=VLOOKUP("Documentation Accuracy",KPI_Thresholds!$A$2:$F$12,4,FALSE),"Amber","Red")),IF(ABS(M37)&lt;=VLOOKUP("Documentation Accuracy",KPI_Thresholds!$A$2:$F$12,3,FALSE),"Green",IF(ABS(M37)&lt;=VLOOKUP("Documentation Accuracy",KPI_Thresholds!$A$2:$F$12,4,FALSE),"Amber","Red")))))</f>
        <v/>
      </c>
      <c r="O37" s="18">
        <f>Monthly_Input!K37</f>
        <v/>
      </c>
      <c r="P37" s="16">
        <f>IF(O37="","",IF(VLOOKUP("Lead Time Variance %",KPI_Thresholds!$A$2:$F$12,2,FALSE)="HIGH",IF(O37&gt;=VLOOKUP("Lead Time Variance %",KPI_Thresholds!$A$2:$F$12,3,FALSE),"Green",IF(O37&gt;=VLOOKUP("Lead Time Variance %",KPI_Thresholds!$A$2:$F$12,4,FALSE),"Amber","Red")),IF(VLOOKUP("Lead Time Variance %",KPI_Thresholds!$A$2:$F$12,2,FALSE)="LOW",IF(O37&lt;=VLOOKUP("Lead Time Variance %",KPI_Thresholds!$A$2:$F$12,3,FALSE),"Green",IF(O37&lt;=VLOOKUP("Lead Time Variance %",KPI_Thresholds!$A$2:$F$12,4,FALSE),"Amber","Red")),IF(ABS(O37)&lt;=VLOOKUP("Lead Time Variance %",KPI_Thresholds!$A$2:$F$12,3,FALSE),"Green",IF(ABS(O37)&lt;=VLOOKUP("Lead Time Variance %",KPI_Thresholds!$A$2:$F$12,4,FALSE),"Amber","Red")))))</f>
        <v/>
      </c>
      <c r="Q37" s="18">
        <f>Monthly_Input!N37</f>
        <v/>
      </c>
      <c r="R37" s="16">
        <f>IF(Q37="","",IF(VLOOKUP("Price Variance vs PO",KPI_Thresholds!$A$2:$F$12,2,FALSE)="HIGH",IF(Q37&gt;=VLOOKUP("Price Variance vs PO",KPI_Thresholds!$A$2:$F$12,3,FALSE),"Green",IF(Q37&gt;=VLOOKUP("Price Variance vs PO",KPI_Thresholds!$A$2:$F$12,4,FALSE),"Amber","Red")),IF(VLOOKUP("Price Variance vs PO",KPI_Thresholds!$A$2:$F$12,2,FALSE)="LOW",IF(Q37&lt;=VLOOKUP("Price Variance vs PO",KPI_Thresholds!$A$2:$F$12,3,FALSE),"Green",IF(Q37&lt;=VLOOKUP("Price Variance vs PO",KPI_Thresholds!$A$2:$F$12,4,FALSE),"Amber","Red")),IF(ABS(Q37)&lt;=VLOOKUP("Price Variance vs PO",KPI_Thresholds!$A$2:$F$12,3,FALSE),"Green",IF(ABS(Q37)&lt;=VLOOKUP("Price Variance vs PO",KPI_Thresholds!$A$2:$F$12,4,FALSE),"Amber","Red")))))</f>
        <v/>
      </c>
      <c r="S37" s="19">
        <f>Monthly_Input!O37</f>
        <v/>
      </c>
      <c r="T37" s="16">
        <f>IF(S37="","",IF(VLOOKUP("NCR Acknowledge Time",KPI_Thresholds!$A$2:$F$12,2,FALSE)="HIGH",IF(S37&gt;=VLOOKUP("NCR Acknowledge Time",KPI_Thresholds!$A$2:$F$12,3,FALSE),"Green",IF(S37&gt;=VLOOKUP("NCR Acknowledge Time",KPI_Thresholds!$A$2:$F$12,4,FALSE),"Amber","Red")),IF(VLOOKUP("NCR Acknowledge Time",KPI_Thresholds!$A$2:$F$12,2,FALSE)="LOW",IF(S37&lt;=VLOOKUP("NCR Acknowledge Time",KPI_Thresholds!$A$2:$F$12,3,FALSE),"Green",IF(S37&lt;=VLOOKUP("NCR Acknowledge Time",KPI_Thresholds!$A$2:$F$12,4,FALSE),"Amber","Red")),IF(ABS(S37)&lt;=VLOOKUP("NCR Acknowledge Time",KPI_Thresholds!$A$2:$F$12,3,FALSE),"Green",IF(ABS(S37)&lt;=VLOOKUP("NCR Acknowledge Time",KPI_Thresholds!$A$2:$F$12,4,FALSE),"Amber","Red")))))</f>
        <v/>
      </c>
      <c r="U37" s="19">
        <f>Monthly_Input!P37</f>
        <v/>
      </c>
      <c r="V37" s="16">
        <f>IF(U37="","",IF(VLOOKUP("CAP/8D Closure Time",KPI_Thresholds!$A$2:$F$12,2,FALSE)="HIGH",IF(U37&gt;=VLOOKUP("CAP/8D Closure Time",KPI_Thresholds!$A$2:$F$12,3,FALSE),"Green",IF(U37&gt;=VLOOKUP("CAP/8D Closure Time",KPI_Thresholds!$A$2:$F$12,4,FALSE),"Amber","Red")),IF(VLOOKUP("CAP/8D Closure Time",KPI_Thresholds!$A$2:$F$12,2,FALSE)="LOW",IF(U37&lt;=VLOOKUP("CAP/8D Closure Time",KPI_Thresholds!$A$2:$F$12,3,FALSE),"Green",IF(U37&lt;=VLOOKUP("CAP/8D Closure Time",KPI_Thresholds!$A$2:$F$12,4,FALSE),"Amber","Red")),IF(ABS(U37)&lt;=VLOOKUP("CAP/8D Closure Time",KPI_Thresholds!$A$2:$F$12,3,FALSE),"Green",IF(ABS(U37)&lt;=VLOOKUP("CAP/8D Closure Time",KPI_Thresholds!$A$2:$F$12,4,FALSE),"Amber","Red")))))</f>
        <v/>
      </c>
      <c r="W37" s="18">
        <f>Monthly_Input!Q37</f>
        <v/>
      </c>
      <c r="X37" s="16">
        <f>IF(W37="","",IF(VLOOKUP("Returns/Warranty Rate",KPI_Thresholds!$A$2:$F$12,2,FALSE)="HIGH",IF(W37&gt;=VLOOKUP("Returns/Warranty Rate",KPI_Thresholds!$A$2:$F$12,3,FALSE),"Green",IF(W37&gt;=VLOOKUP("Returns/Warranty Rate",KPI_Thresholds!$A$2:$F$12,4,FALSE),"Amber","Red")),IF(VLOOKUP("Returns/Warranty Rate",KPI_Thresholds!$A$2:$F$12,2,FALSE)="LOW",IF(W37&lt;=VLOOKUP("Returns/Warranty Rate",KPI_Thresholds!$A$2:$F$12,3,FALSE),"Green",IF(W37&lt;=VLOOKUP("Returns/Warranty Rate",KPI_Thresholds!$A$2:$F$12,4,FALSE),"Amber","Red")),IF(ABS(W37)&lt;=VLOOKUP("Returns/Warranty Rate",KPI_Thresholds!$A$2:$F$12,3,FALSE),"Green",IF(ABS(W37)&lt;=VLOOKUP("Returns/Warranty Rate",KPI_Thresholds!$A$2:$F$12,4,FALSE),"Amber","Red")))))</f>
        <v/>
      </c>
      <c r="Y37" s="20">
        <f>IF(A37="","",SUM(IF(D37="Green",100,IF(D37="Amber",50,IF(D37="Red",0,"")))*VLOOKUP("On-Time Delivery (OTD)",KPI_Thresholds!$A$2:$F$12,6,FALSE),IF(F37="Green",100,IF(F37="Amber",50,IF(F37="Red",0,"")))*VLOOKUP("PPM (defective units)",KPI_Thresholds!$A$2:$F$12,6,FALSE),IF(H37="Green",100,IF(H37="Amber",50,IF(H37="Red",0,"")))*VLOOKUP("AQL Acceptance Rate",KPI_Thresholds!$A$2:$F$12,6,FALSE),IF(J37="Green",100,IF(J37="Amber",50,IF(J37="Red",0,"")))*VLOOKUP("COPQ % of spend",KPI_Thresholds!$A$2:$F$12,6,FALSE),IF(L37="Green",100,IF(L37="Amber",50,IF(L37="Red",0,"")))*VLOOKUP("Compliance Pass Rate",KPI_Thresholds!$A$2:$F$12,6,FALSE),IF(N37="Green",100,IF(N37="Amber",50,IF(N37="Red",0,"")))*VLOOKUP("Documentation Accuracy",KPI_Thresholds!$A$2:$F$12,6,FALSE),IF(P37="Green",100,IF(P37="Amber",50,IF(P37="Red",0,"")))*VLOOKUP("Lead Time Variance %",KPI_Thresholds!$A$2:$F$12,6,FALSE),IF(R37="Green",100,IF(R37="Amber",50,IF(R37="Red",0,"")))*VLOOKUP("Price Variance vs PO",KPI_Thresholds!$A$2:$F$12,6,FALSE),IF(T37="Green",100,IF(T37="Amber",50,IF(T37="Red",0,"")))*VLOOKUP("NCR Acknowledge Time",KPI_Thresholds!$A$2:$F$12,6,FALSE),IF(V37="Green",100,IF(V37="Amber",50,IF(V37="Red",0,"")))*VLOOKUP("CAP/8D Closure Time",KPI_Thresholds!$A$2:$F$12,6,FALSE),IF(X37="Green",100,IF(X37="Amber",50,IF(X37="Red",0,"")))*VLOOKUP("Returns/Warranty Rate",KPI_Thresholds!$A$2:$F$12,6,FALSE))/100)</f>
        <v/>
      </c>
      <c r="Z37" s="16">
        <f>IF(A37="","",IF(OR(D37="Red",L37="Red"),"Conditional",IF(Y37&gt;=90,"Preferred",IF(Y37&gt;=75,"Approved","Conditional"))))</f>
        <v/>
      </c>
    </row>
    <row r="38">
      <c r="A38" s="16">
        <f>Monthly_Input!A38</f>
        <v/>
      </c>
      <c r="B38" s="17">
        <f>Monthly_Input!B38</f>
        <v/>
      </c>
      <c r="C38" s="18">
        <f>Monthly_Input!C38</f>
        <v/>
      </c>
      <c r="D38" s="16">
        <f>IF(C38="","",IF(VLOOKUP("On-Time Delivery (OTD)",KPI_Thresholds!$A$2:$F$12,2,FALSE)="HIGH",IF(C38&gt;=VLOOKUP("On-Time Delivery (OTD)",KPI_Thresholds!$A$2:$F$12,3,FALSE),"Green",IF(C38&gt;=VLOOKUP("On-Time Delivery (OTD)",KPI_Thresholds!$A$2:$F$12,4,FALSE),"Amber","Red")),IF(VLOOKUP("On-Time Delivery (OTD)",KPI_Thresholds!$A$2:$F$12,2,FALSE)="LOW",IF(C38&lt;=VLOOKUP("On-Time Delivery (OTD)",KPI_Thresholds!$A$2:$F$12,3,FALSE),"Green",IF(C38&lt;=VLOOKUP("On-Time Delivery (OTD)",KPI_Thresholds!$A$2:$F$12,4,FALSE),"Amber","Red")),IF(ABS(C38)&lt;=VLOOKUP("On-Time Delivery (OTD)",KPI_Thresholds!$A$2:$F$12,3,FALSE),"Green",IF(ABS(C38)&lt;=VLOOKUP("On-Time Delivery (OTD)",KPI_Thresholds!$A$2:$F$12,4,FALSE),"Amber","Red")))))</f>
        <v/>
      </c>
      <c r="E38" s="19">
        <f>Monthly_Input!D38</f>
        <v/>
      </c>
      <c r="F38" s="16">
        <f>IF(E38="","",IF(VLOOKUP("PPM (defective units)",KPI_Thresholds!$A$2:$F$12,2,FALSE)="HIGH",IF(E38&gt;=VLOOKUP("PPM (defective units)",KPI_Thresholds!$A$2:$F$12,3,FALSE),"Green",IF(E38&gt;=VLOOKUP("PPM (defective units)",KPI_Thresholds!$A$2:$F$12,4,FALSE),"Amber","Red")),IF(VLOOKUP("PPM (defective units)",KPI_Thresholds!$A$2:$F$12,2,FALSE)="LOW",IF(E38&lt;=VLOOKUP("PPM (defective units)",KPI_Thresholds!$A$2:$F$12,3,FALSE),"Green",IF(E38&lt;=VLOOKUP("PPM (defective units)",KPI_Thresholds!$A$2:$F$12,4,FALSE),"Amber","Red")),IF(ABS(E38)&lt;=VLOOKUP("PPM (defective units)",KPI_Thresholds!$A$2:$F$12,3,FALSE),"Green",IF(ABS(E38)&lt;=VLOOKUP("PPM (defective units)",KPI_Thresholds!$A$2:$F$12,4,FALSE),"Amber","Red")))))</f>
        <v/>
      </c>
      <c r="G38" s="18">
        <f>Monthly_Input!E38</f>
        <v/>
      </c>
      <c r="H38" s="16">
        <f>IF(G38="","",IF(VLOOKUP("AQL Acceptance Rate",KPI_Thresholds!$A$2:$F$12,2,FALSE)="HIGH",IF(G38&gt;=VLOOKUP("AQL Acceptance Rate",KPI_Thresholds!$A$2:$F$12,3,FALSE),"Green",IF(G38&gt;=VLOOKUP("AQL Acceptance Rate",KPI_Thresholds!$A$2:$F$12,4,FALSE),"Amber","Red")),IF(VLOOKUP("AQL Acceptance Rate",KPI_Thresholds!$A$2:$F$12,2,FALSE)="LOW",IF(G38&lt;=VLOOKUP("AQL Acceptance Rate",KPI_Thresholds!$A$2:$F$12,3,FALSE),"Green",IF(G38&lt;=VLOOKUP("AQL Acceptance Rate",KPI_Thresholds!$A$2:$F$12,4,FALSE),"Amber","Red")),IF(ABS(G38)&lt;=VLOOKUP("AQL Acceptance Rate",KPI_Thresholds!$A$2:$F$12,3,FALSE),"Green",IF(ABS(G38)&lt;=VLOOKUP("AQL Acceptance Rate",KPI_Thresholds!$A$2:$F$12,4,FALSE),"Amber","Red")))))</f>
        <v/>
      </c>
      <c r="I38" s="18">
        <f>Monthly_Input!F38</f>
        <v/>
      </c>
      <c r="J38" s="16">
        <f>IF(I38="","",IF(VLOOKUP("COPQ % of spend",KPI_Thresholds!$A$2:$F$12,2,FALSE)="HIGH",IF(I38&gt;=VLOOKUP("COPQ % of spend",KPI_Thresholds!$A$2:$F$12,3,FALSE),"Green",IF(I38&gt;=VLOOKUP("COPQ % of spend",KPI_Thresholds!$A$2:$F$12,4,FALSE),"Amber","Red")),IF(VLOOKUP("COPQ % of spend",KPI_Thresholds!$A$2:$F$12,2,FALSE)="LOW",IF(I38&lt;=VLOOKUP("COPQ % of spend",KPI_Thresholds!$A$2:$F$12,3,FALSE),"Green",IF(I38&lt;=VLOOKUP("COPQ % of spend",KPI_Thresholds!$A$2:$F$12,4,FALSE),"Amber","Red")),IF(ABS(I38)&lt;=VLOOKUP("COPQ % of spend",KPI_Thresholds!$A$2:$F$12,3,FALSE),"Green",IF(ABS(I38)&lt;=VLOOKUP("COPQ % of spend",KPI_Thresholds!$A$2:$F$12,4,FALSE),"Amber","Red")))))</f>
        <v/>
      </c>
      <c r="K38" s="18">
        <f>Monthly_Input!G38</f>
        <v/>
      </c>
      <c r="L38" s="16">
        <f>IF(K38="","",IF(VLOOKUP("Compliance Pass Rate",KPI_Thresholds!$A$2:$F$12,2,FALSE)="HIGH",IF(K38&gt;=VLOOKUP("Compliance Pass Rate",KPI_Thresholds!$A$2:$F$12,3,FALSE),"Green",IF(K38&gt;=VLOOKUP("Compliance Pass Rate",KPI_Thresholds!$A$2:$F$12,4,FALSE),"Amber","Red")),IF(VLOOKUP("Compliance Pass Rate",KPI_Thresholds!$A$2:$F$12,2,FALSE)="LOW",IF(K38&lt;=VLOOKUP("Compliance Pass Rate",KPI_Thresholds!$A$2:$F$12,3,FALSE),"Green",IF(K38&lt;=VLOOKUP("Compliance Pass Rate",KPI_Thresholds!$A$2:$F$12,4,FALSE),"Amber","Red")),IF(ABS(K38)&lt;=VLOOKUP("Compliance Pass Rate",KPI_Thresholds!$A$2:$F$12,3,FALSE),"Green",IF(ABS(K38)&lt;=VLOOKUP("Compliance Pass Rate",KPI_Thresholds!$A$2:$F$12,4,FALSE),"Amber","Red")))))</f>
        <v/>
      </c>
      <c r="M38" s="18">
        <f>Monthly_Input!H38</f>
        <v/>
      </c>
      <c r="N38" s="16">
        <f>IF(M38="","",IF(VLOOKUP("Documentation Accuracy",KPI_Thresholds!$A$2:$F$12,2,FALSE)="HIGH",IF(M38&gt;=VLOOKUP("Documentation Accuracy",KPI_Thresholds!$A$2:$F$12,3,FALSE),"Green",IF(M38&gt;=VLOOKUP("Documentation Accuracy",KPI_Thresholds!$A$2:$F$12,4,FALSE),"Amber","Red")),IF(VLOOKUP("Documentation Accuracy",KPI_Thresholds!$A$2:$F$12,2,FALSE)="LOW",IF(M38&lt;=VLOOKUP("Documentation Accuracy",KPI_Thresholds!$A$2:$F$12,3,FALSE),"Green",IF(M38&lt;=VLOOKUP("Documentation Accuracy",KPI_Thresholds!$A$2:$F$12,4,FALSE),"Amber","Red")),IF(ABS(M38)&lt;=VLOOKUP("Documentation Accuracy",KPI_Thresholds!$A$2:$F$12,3,FALSE),"Green",IF(ABS(M38)&lt;=VLOOKUP("Documentation Accuracy",KPI_Thresholds!$A$2:$F$12,4,FALSE),"Amber","Red")))))</f>
        <v/>
      </c>
      <c r="O38" s="18">
        <f>Monthly_Input!K38</f>
        <v/>
      </c>
      <c r="P38" s="16">
        <f>IF(O38="","",IF(VLOOKUP("Lead Time Variance %",KPI_Thresholds!$A$2:$F$12,2,FALSE)="HIGH",IF(O38&gt;=VLOOKUP("Lead Time Variance %",KPI_Thresholds!$A$2:$F$12,3,FALSE),"Green",IF(O38&gt;=VLOOKUP("Lead Time Variance %",KPI_Thresholds!$A$2:$F$12,4,FALSE),"Amber","Red")),IF(VLOOKUP("Lead Time Variance %",KPI_Thresholds!$A$2:$F$12,2,FALSE)="LOW",IF(O38&lt;=VLOOKUP("Lead Time Variance %",KPI_Thresholds!$A$2:$F$12,3,FALSE),"Green",IF(O38&lt;=VLOOKUP("Lead Time Variance %",KPI_Thresholds!$A$2:$F$12,4,FALSE),"Amber","Red")),IF(ABS(O38)&lt;=VLOOKUP("Lead Time Variance %",KPI_Thresholds!$A$2:$F$12,3,FALSE),"Green",IF(ABS(O38)&lt;=VLOOKUP("Lead Time Variance %",KPI_Thresholds!$A$2:$F$12,4,FALSE),"Amber","Red")))))</f>
        <v/>
      </c>
      <c r="Q38" s="18">
        <f>Monthly_Input!N38</f>
        <v/>
      </c>
      <c r="R38" s="16">
        <f>IF(Q38="","",IF(VLOOKUP("Price Variance vs PO",KPI_Thresholds!$A$2:$F$12,2,FALSE)="HIGH",IF(Q38&gt;=VLOOKUP("Price Variance vs PO",KPI_Thresholds!$A$2:$F$12,3,FALSE),"Green",IF(Q38&gt;=VLOOKUP("Price Variance vs PO",KPI_Thresholds!$A$2:$F$12,4,FALSE),"Amber","Red")),IF(VLOOKUP("Price Variance vs PO",KPI_Thresholds!$A$2:$F$12,2,FALSE)="LOW",IF(Q38&lt;=VLOOKUP("Price Variance vs PO",KPI_Thresholds!$A$2:$F$12,3,FALSE),"Green",IF(Q38&lt;=VLOOKUP("Price Variance vs PO",KPI_Thresholds!$A$2:$F$12,4,FALSE),"Amber","Red")),IF(ABS(Q38)&lt;=VLOOKUP("Price Variance vs PO",KPI_Thresholds!$A$2:$F$12,3,FALSE),"Green",IF(ABS(Q38)&lt;=VLOOKUP("Price Variance vs PO",KPI_Thresholds!$A$2:$F$12,4,FALSE),"Amber","Red")))))</f>
        <v/>
      </c>
      <c r="S38" s="19">
        <f>Monthly_Input!O38</f>
        <v/>
      </c>
      <c r="T38" s="16">
        <f>IF(S38="","",IF(VLOOKUP("NCR Acknowledge Time",KPI_Thresholds!$A$2:$F$12,2,FALSE)="HIGH",IF(S38&gt;=VLOOKUP("NCR Acknowledge Time",KPI_Thresholds!$A$2:$F$12,3,FALSE),"Green",IF(S38&gt;=VLOOKUP("NCR Acknowledge Time",KPI_Thresholds!$A$2:$F$12,4,FALSE),"Amber","Red")),IF(VLOOKUP("NCR Acknowledge Time",KPI_Thresholds!$A$2:$F$12,2,FALSE)="LOW",IF(S38&lt;=VLOOKUP("NCR Acknowledge Time",KPI_Thresholds!$A$2:$F$12,3,FALSE),"Green",IF(S38&lt;=VLOOKUP("NCR Acknowledge Time",KPI_Thresholds!$A$2:$F$12,4,FALSE),"Amber","Red")),IF(ABS(S38)&lt;=VLOOKUP("NCR Acknowledge Time",KPI_Thresholds!$A$2:$F$12,3,FALSE),"Green",IF(ABS(S38)&lt;=VLOOKUP("NCR Acknowledge Time",KPI_Thresholds!$A$2:$F$12,4,FALSE),"Amber","Red")))))</f>
        <v/>
      </c>
      <c r="U38" s="19">
        <f>Monthly_Input!P38</f>
        <v/>
      </c>
      <c r="V38" s="16">
        <f>IF(U38="","",IF(VLOOKUP("CAP/8D Closure Time",KPI_Thresholds!$A$2:$F$12,2,FALSE)="HIGH",IF(U38&gt;=VLOOKUP("CAP/8D Closure Time",KPI_Thresholds!$A$2:$F$12,3,FALSE),"Green",IF(U38&gt;=VLOOKUP("CAP/8D Closure Time",KPI_Thresholds!$A$2:$F$12,4,FALSE),"Amber","Red")),IF(VLOOKUP("CAP/8D Closure Time",KPI_Thresholds!$A$2:$F$12,2,FALSE)="LOW",IF(U38&lt;=VLOOKUP("CAP/8D Closure Time",KPI_Thresholds!$A$2:$F$12,3,FALSE),"Green",IF(U38&lt;=VLOOKUP("CAP/8D Closure Time",KPI_Thresholds!$A$2:$F$12,4,FALSE),"Amber","Red")),IF(ABS(U38)&lt;=VLOOKUP("CAP/8D Closure Time",KPI_Thresholds!$A$2:$F$12,3,FALSE),"Green",IF(ABS(U38)&lt;=VLOOKUP("CAP/8D Closure Time",KPI_Thresholds!$A$2:$F$12,4,FALSE),"Amber","Red")))))</f>
        <v/>
      </c>
      <c r="W38" s="18">
        <f>Monthly_Input!Q38</f>
        <v/>
      </c>
      <c r="X38" s="16">
        <f>IF(W38="","",IF(VLOOKUP("Returns/Warranty Rate",KPI_Thresholds!$A$2:$F$12,2,FALSE)="HIGH",IF(W38&gt;=VLOOKUP("Returns/Warranty Rate",KPI_Thresholds!$A$2:$F$12,3,FALSE),"Green",IF(W38&gt;=VLOOKUP("Returns/Warranty Rate",KPI_Thresholds!$A$2:$F$12,4,FALSE),"Amber","Red")),IF(VLOOKUP("Returns/Warranty Rate",KPI_Thresholds!$A$2:$F$12,2,FALSE)="LOW",IF(W38&lt;=VLOOKUP("Returns/Warranty Rate",KPI_Thresholds!$A$2:$F$12,3,FALSE),"Green",IF(W38&lt;=VLOOKUP("Returns/Warranty Rate",KPI_Thresholds!$A$2:$F$12,4,FALSE),"Amber","Red")),IF(ABS(W38)&lt;=VLOOKUP("Returns/Warranty Rate",KPI_Thresholds!$A$2:$F$12,3,FALSE),"Green",IF(ABS(W38)&lt;=VLOOKUP("Returns/Warranty Rate",KPI_Thresholds!$A$2:$F$12,4,FALSE),"Amber","Red")))))</f>
        <v/>
      </c>
      <c r="Y38" s="20">
        <f>IF(A38="","",SUM(IF(D38="Green",100,IF(D38="Amber",50,IF(D38="Red",0,"")))*VLOOKUP("On-Time Delivery (OTD)",KPI_Thresholds!$A$2:$F$12,6,FALSE),IF(F38="Green",100,IF(F38="Amber",50,IF(F38="Red",0,"")))*VLOOKUP("PPM (defective units)",KPI_Thresholds!$A$2:$F$12,6,FALSE),IF(H38="Green",100,IF(H38="Amber",50,IF(H38="Red",0,"")))*VLOOKUP("AQL Acceptance Rate",KPI_Thresholds!$A$2:$F$12,6,FALSE),IF(J38="Green",100,IF(J38="Amber",50,IF(J38="Red",0,"")))*VLOOKUP("COPQ % of spend",KPI_Thresholds!$A$2:$F$12,6,FALSE),IF(L38="Green",100,IF(L38="Amber",50,IF(L38="Red",0,"")))*VLOOKUP("Compliance Pass Rate",KPI_Thresholds!$A$2:$F$12,6,FALSE),IF(N38="Green",100,IF(N38="Amber",50,IF(N38="Red",0,"")))*VLOOKUP("Documentation Accuracy",KPI_Thresholds!$A$2:$F$12,6,FALSE),IF(P38="Green",100,IF(P38="Amber",50,IF(P38="Red",0,"")))*VLOOKUP("Lead Time Variance %",KPI_Thresholds!$A$2:$F$12,6,FALSE),IF(R38="Green",100,IF(R38="Amber",50,IF(R38="Red",0,"")))*VLOOKUP("Price Variance vs PO",KPI_Thresholds!$A$2:$F$12,6,FALSE),IF(T38="Green",100,IF(T38="Amber",50,IF(T38="Red",0,"")))*VLOOKUP("NCR Acknowledge Time",KPI_Thresholds!$A$2:$F$12,6,FALSE),IF(V38="Green",100,IF(V38="Amber",50,IF(V38="Red",0,"")))*VLOOKUP("CAP/8D Closure Time",KPI_Thresholds!$A$2:$F$12,6,FALSE),IF(X38="Green",100,IF(X38="Amber",50,IF(X38="Red",0,"")))*VLOOKUP("Returns/Warranty Rate",KPI_Thresholds!$A$2:$F$12,6,FALSE))/100)</f>
        <v/>
      </c>
      <c r="Z38" s="16">
        <f>IF(A38="","",IF(OR(D38="Red",L38="Red"),"Conditional",IF(Y38&gt;=90,"Preferred",IF(Y38&gt;=75,"Approved","Conditional"))))</f>
        <v/>
      </c>
    </row>
    <row r="39">
      <c r="A39" s="16">
        <f>Monthly_Input!A39</f>
        <v/>
      </c>
      <c r="B39" s="17">
        <f>Monthly_Input!B39</f>
        <v/>
      </c>
      <c r="C39" s="18">
        <f>Monthly_Input!C39</f>
        <v/>
      </c>
      <c r="D39" s="16">
        <f>IF(C39="","",IF(VLOOKUP("On-Time Delivery (OTD)",KPI_Thresholds!$A$2:$F$12,2,FALSE)="HIGH",IF(C39&gt;=VLOOKUP("On-Time Delivery (OTD)",KPI_Thresholds!$A$2:$F$12,3,FALSE),"Green",IF(C39&gt;=VLOOKUP("On-Time Delivery (OTD)",KPI_Thresholds!$A$2:$F$12,4,FALSE),"Amber","Red")),IF(VLOOKUP("On-Time Delivery (OTD)",KPI_Thresholds!$A$2:$F$12,2,FALSE)="LOW",IF(C39&lt;=VLOOKUP("On-Time Delivery (OTD)",KPI_Thresholds!$A$2:$F$12,3,FALSE),"Green",IF(C39&lt;=VLOOKUP("On-Time Delivery (OTD)",KPI_Thresholds!$A$2:$F$12,4,FALSE),"Amber","Red")),IF(ABS(C39)&lt;=VLOOKUP("On-Time Delivery (OTD)",KPI_Thresholds!$A$2:$F$12,3,FALSE),"Green",IF(ABS(C39)&lt;=VLOOKUP("On-Time Delivery (OTD)",KPI_Thresholds!$A$2:$F$12,4,FALSE),"Amber","Red")))))</f>
        <v/>
      </c>
      <c r="E39" s="19">
        <f>Monthly_Input!D39</f>
        <v/>
      </c>
      <c r="F39" s="16">
        <f>IF(E39="","",IF(VLOOKUP("PPM (defective units)",KPI_Thresholds!$A$2:$F$12,2,FALSE)="HIGH",IF(E39&gt;=VLOOKUP("PPM (defective units)",KPI_Thresholds!$A$2:$F$12,3,FALSE),"Green",IF(E39&gt;=VLOOKUP("PPM (defective units)",KPI_Thresholds!$A$2:$F$12,4,FALSE),"Amber","Red")),IF(VLOOKUP("PPM (defective units)",KPI_Thresholds!$A$2:$F$12,2,FALSE)="LOW",IF(E39&lt;=VLOOKUP("PPM (defective units)",KPI_Thresholds!$A$2:$F$12,3,FALSE),"Green",IF(E39&lt;=VLOOKUP("PPM (defective units)",KPI_Thresholds!$A$2:$F$12,4,FALSE),"Amber","Red")),IF(ABS(E39)&lt;=VLOOKUP("PPM (defective units)",KPI_Thresholds!$A$2:$F$12,3,FALSE),"Green",IF(ABS(E39)&lt;=VLOOKUP("PPM (defective units)",KPI_Thresholds!$A$2:$F$12,4,FALSE),"Amber","Red")))))</f>
        <v/>
      </c>
      <c r="G39" s="18">
        <f>Monthly_Input!E39</f>
        <v/>
      </c>
      <c r="H39" s="16">
        <f>IF(G39="","",IF(VLOOKUP("AQL Acceptance Rate",KPI_Thresholds!$A$2:$F$12,2,FALSE)="HIGH",IF(G39&gt;=VLOOKUP("AQL Acceptance Rate",KPI_Thresholds!$A$2:$F$12,3,FALSE),"Green",IF(G39&gt;=VLOOKUP("AQL Acceptance Rate",KPI_Thresholds!$A$2:$F$12,4,FALSE),"Amber","Red")),IF(VLOOKUP("AQL Acceptance Rate",KPI_Thresholds!$A$2:$F$12,2,FALSE)="LOW",IF(G39&lt;=VLOOKUP("AQL Acceptance Rate",KPI_Thresholds!$A$2:$F$12,3,FALSE),"Green",IF(G39&lt;=VLOOKUP("AQL Acceptance Rate",KPI_Thresholds!$A$2:$F$12,4,FALSE),"Amber","Red")),IF(ABS(G39)&lt;=VLOOKUP("AQL Acceptance Rate",KPI_Thresholds!$A$2:$F$12,3,FALSE),"Green",IF(ABS(G39)&lt;=VLOOKUP("AQL Acceptance Rate",KPI_Thresholds!$A$2:$F$12,4,FALSE),"Amber","Red")))))</f>
        <v/>
      </c>
      <c r="I39" s="18">
        <f>Monthly_Input!F39</f>
        <v/>
      </c>
      <c r="J39" s="16">
        <f>IF(I39="","",IF(VLOOKUP("COPQ % of spend",KPI_Thresholds!$A$2:$F$12,2,FALSE)="HIGH",IF(I39&gt;=VLOOKUP("COPQ % of spend",KPI_Thresholds!$A$2:$F$12,3,FALSE),"Green",IF(I39&gt;=VLOOKUP("COPQ % of spend",KPI_Thresholds!$A$2:$F$12,4,FALSE),"Amber","Red")),IF(VLOOKUP("COPQ % of spend",KPI_Thresholds!$A$2:$F$12,2,FALSE)="LOW",IF(I39&lt;=VLOOKUP("COPQ % of spend",KPI_Thresholds!$A$2:$F$12,3,FALSE),"Green",IF(I39&lt;=VLOOKUP("COPQ % of spend",KPI_Thresholds!$A$2:$F$12,4,FALSE),"Amber","Red")),IF(ABS(I39)&lt;=VLOOKUP("COPQ % of spend",KPI_Thresholds!$A$2:$F$12,3,FALSE),"Green",IF(ABS(I39)&lt;=VLOOKUP("COPQ % of spend",KPI_Thresholds!$A$2:$F$12,4,FALSE),"Amber","Red")))))</f>
        <v/>
      </c>
      <c r="K39" s="18">
        <f>Monthly_Input!G39</f>
        <v/>
      </c>
      <c r="L39" s="16">
        <f>IF(K39="","",IF(VLOOKUP("Compliance Pass Rate",KPI_Thresholds!$A$2:$F$12,2,FALSE)="HIGH",IF(K39&gt;=VLOOKUP("Compliance Pass Rate",KPI_Thresholds!$A$2:$F$12,3,FALSE),"Green",IF(K39&gt;=VLOOKUP("Compliance Pass Rate",KPI_Thresholds!$A$2:$F$12,4,FALSE),"Amber","Red")),IF(VLOOKUP("Compliance Pass Rate",KPI_Thresholds!$A$2:$F$12,2,FALSE)="LOW",IF(K39&lt;=VLOOKUP("Compliance Pass Rate",KPI_Thresholds!$A$2:$F$12,3,FALSE),"Green",IF(K39&lt;=VLOOKUP("Compliance Pass Rate",KPI_Thresholds!$A$2:$F$12,4,FALSE),"Amber","Red")),IF(ABS(K39)&lt;=VLOOKUP("Compliance Pass Rate",KPI_Thresholds!$A$2:$F$12,3,FALSE),"Green",IF(ABS(K39)&lt;=VLOOKUP("Compliance Pass Rate",KPI_Thresholds!$A$2:$F$12,4,FALSE),"Amber","Red")))))</f>
        <v/>
      </c>
      <c r="M39" s="18">
        <f>Monthly_Input!H39</f>
        <v/>
      </c>
      <c r="N39" s="16">
        <f>IF(M39="","",IF(VLOOKUP("Documentation Accuracy",KPI_Thresholds!$A$2:$F$12,2,FALSE)="HIGH",IF(M39&gt;=VLOOKUP("Documentation Accuracy",KPI_Thresholds!$A$2:$F$12,3,FALSE),"Green",IF(M39&gt;=VLOOKUP("Documentation Accuracy",KPI_Thresholds!$A$2:$F$12,4,FALSE),"Amber","Red")),IF(VLOOKUP("Documentation Accuracy",KPI_Thresholds!$A$2:$F$12,2,FALSE)="LOW",IF(M39&lt;=VLOOKUP("Documentation Accuracy",KPI_Thresholds!$A$2:$F$12,3,FALSE),"Green",IF(M39&lt;=VLOOKUP("Documentation Accuracy",KPI_Thresholds!$A$2:$F$12,4,FALSE),"Amber","Red")),IF(ABS(M39)&lt;=VLOOKUP("Documentation Accuracy",KPI_Thresholds!$A$2:$F$12,3,FALSE),"Green",IF(ABS(M39)&lt;=VLOOKUP("Documentation Accuracy",KPI_Thresholds!$A$2:$F$12,4,FALSE),"Amber","Red")))))</f>
        <v/>
      </c>
      <c r="O39" s="18">
        <f>Monthly_Input!K39</f>
        <v/>
      </c>
      <c r="P39" s="16">
        <f>IF(O39="","",IF(VLOOKUP("Lead Time Variance %",KPI_Thresholds!$A$2:$F$12,2,FALSE)="HIGH",IF(O39&gt;=VLOOKUP("Lead Time Variance %",KPI_Thresholds!$A$2:$F$12,3,FALSE),"Green",IF(O39&gt;=VLOOKUP("Lead Time Variance %",KPI_Thresholds!$A$2:$F$12,4,FALSE),"Amber","Red")),IF(VLOOKUP("Lead Time Variance %",KPI_Thresholds!$A$2:$F$12,2,FALSE)="LOW",IF(O39&lt;=VLOOKUP("Lead Time Variance %",KPI_Thresholds!$A$2:$F$12,3,FALSE),"Green",IF(O39&lt;=VLOOKUP("Lead Time Variance %",KPI_Thresholds!$A$2:$F$12,4,FALSE),"Amber","Red")),IF(ABS(O39)&lt;=VLOOKUP("Lead Time Variance %",KPI_Thresholds!$A$2:$F$12,3,FALSE),"Green",IF(ABS(O39)&lt;=VLOOKUP("Lead Time Variance %",KPI_Thresholds!$A$2:$F$12,4,FALSE),"Amber","Red")))))</f>
        <v/>
      </c>
      <c r="Q39" s="18">
        <f>Monthly_Input!N39</f>
        <v/>
      </c>
      <c r="R39" s="16">
        <f>IF(Q39="","",IF(VLOOKUP("Price Variance vs PO",KPI_Thresholds!$A$2:$F$12,2,FALSE)="HIGH",IF(Q39&gt;=VLOOKUP("Price Variance vs PO",KPI_Thresholds!$A$2:$F$12,3,FALSE),"Green",IF(Q39&gt;=VLOOKUP("Price Variance vs PO",KPI_Thresholds!$A$2:$F$12,4,FALSE),"Amber","Red")),IF(VLOOKUP("Price Variance vs PO",KPI_Thresholds!$A$2:$F$12,2,FALSE)="LOW",IF(Q39&lt;=VLOOKUP("Price Variance vs PO",KPI_Thresholds!$A$2:$F$12,3,FALSE),"Green",IF(Q39&lt;=VLOOKUP("Price Variance vs PO",KPI_Thresholds!$A$2:$F$12,4,FALSE),"Amber","Red")),IF(ABS(Q39)&lt;=VLOOKUP("Price Variance vs PO",KPI_Thresholds!$A$2:$F$12,3,FALSE),"Green",IF(ABS(Q39)&lt;=VLOOKUP("Price Variance vs PO",KPI_Thresholds!$A$2:$F$12,4,FALSE),"Amber","Red")))))</f>
        <v/>
      </c>
      <c r="S39" s="19">
        <f>Monthly_Input!O39</f>
        <v/>
      </c>
      <c r="T39" s="16">
        <f>IF(S39="","",IF(VLOOKUP("NCR Acknowledge Time",KPI_Thresholds!$A$2:$F$12,2,FALSE)="HIGH",IF(S39&gt;=VLOOKUP("NCR Acknowledge Time",KPI_Thresholds!$A$2:$F$12,3,FALSE),"Green",IF(S39&gt;=VLOOKUP("NCR Acknowledge Time",KPI_Thresholds!$A$2:$F$12,4,FALSE),"Amber","Red")),IF(VLOOKUP("NCR Acknowledge Time",KPI_Thresholds!$A$2:$F$12,2,FALSE)="LOW",IF(S39&lt;=VLOOKUP("NCR Acknowledge Time",KPI_Thresholds!$A$2:$F$12,3,FALSE),"Green",IF(S39&lt;=VLOOKUP("NCR Acknowledge Time",KPI_Thresholds!$A$2:$F$12,4,FALSE),"Amber","Red")),IF(ABS(S39)&lt;=VLOOKUP("NCR Acknowledge Time",KPI_Thresholds!$A$2:$F$12,3,FALSE),"Green",IF(ABS(S39)&lt;=VLOOKUP("NCR Acknowledge Time",KPI_Thresholds!$A$2:$F$12,4,FALSE),"Amber","Red")))))</f>
        <v/>
      </c>
      <c r="U39" s="19">
        <f>Monthly_Input!P39</f>
        <v/>
      </c>
      <c r="V39" s="16">
        <f>IF(U39="","",IF(VLOOKUP("CAP/8D Closure Time",KPI_Thresholds!$A$2:$F$12,2,FALSE)="HIGH",IF(U39&gt;=VLOOKUP("CAP/8D Closure Time",KPI_Thresholds!$A$2:$F$12,3,FALSE),"Green",IF(U39&gt;=VLOOKUP("CAP/8D Closure Time",KPI_Thresholds!$A$2:$F$12,4,FALSE),"Amber","Red")),IF(VLOOKUP("CAP/8D Closure Time",KPI_Thresholds!$A$2:$F$12,2,FALSE)="LOW",IF(U39&lt;=VLOOKUP("CAP/8D Closure Time",KPI_Thresholds!$A$2:$F$12,3,FALSE),"Green",IF(U39&lt;=VLOOKUP("CAP/8D Closure Time",KPI_Thresholds!$A$2:$F$12,4,FALSE),"Amber","Red")),IF(ABS(U39)&lt;=VLOOKUP("CAP/8D Closure Time",KPI_Thresholds!$A$2:$F$12,3,FALSE),"Green",IF(ABS(U39)&lt;=VLOOKUP("CAP/8D Closure Time",KPI_Thresholds!$A$2:$F$12,4,FALSE),"Amber","Red")))))</f>
        <v/>
      </c>
      <c r="W39" s="18">
        <f>Monthly_Input!Q39</f>
        <v/>
      </c>
      <c r="X39" s="16">
        <f>IF(W39="","",IF(VLOOKUP("Returns/Warranty Rate",KPI_Thresholds!$A$2:$F$12,2,FALSE)="HIGH",IF(W39&gt;=VLOOKUP("Returns/Warranty Rate",KPI_Thresholds!$A$2:$F$12,3,FALSE),"Green",IF(W39&gt;=VLOOKUP("Returns/Warranty Rate",KPI_Thresholds!$A$2:$F$12,4,FALSE),"Amber","Red")),IF(VLOOKUP("Returns/Warranty Rate",KPI_Thresholds!$A$2:$F$12,2,FALSE)="LOW",IF(W39&lt;=VLOOKUP("Returns/Warranty Rate",KPI_Thresholds!$A$2:$F$12,3,FALSE),"Green",IF(W39&lt;=VLOOKUP("Returns/Warranty Rate",KPI_Thresholds!$A$2:$F$12,4,FALSE),"Amber","Red")),IF(ABS(W39)&lt;=VLOOKUP("Returns/Warranty Rate",KPI_Thresholds!$A$2:$F$12,3,FALSE),"Green",IF(ABS(W39)&lt;=VLOOKUP("Returns/Warranty Rate",KPI_Thresholds!$A$2:$F$12,4,FALSE),"Amber","Red")))))</f>
        <v/>
      </c>
      <c r="Y39" s="20">
        <f>IF(A39="","",SUM(IF(D39="Green",100,IF(D39="Amber",50,IF(D39="Red",0,"")))*VLOOKUP("On-Time Delivery (OTD)",KPI_Thresholds!$A$2:$F$12,6,FALSE),IF(F39="Green",100,IF(F39="Amber",50,IF(F39="Red",0,"")))*VLOOKUP("PPM (defective units)",KPI_Thresholds!$A$2:$F$12,6,FALSE),IF(H39="Green",100,IF(H39="Amber",50,IF(H39="Red",0,"")))*VLOOKUP("AQL Acceptance Rate",KPI_Thresholds!$A$2:$F$12,6,FALSE),IF(J39="Green",100,IF(J39="Amber",50,IF(J39="Red",0,"")))*VLOOKUP("COPQ % of spend",KPI_Thresholds!$A$2:$F$12,6,FALSE),IF(L39="Green",100,IF(L39="Amber",50,IF(L39="Red",0,"")))*VLOOKUP("Compliance Pass Rate",KPI_Thresholds!$A$2:$F$12,6,FALSE),IF(N39="Green",100,IF(N39="Amber",50,IF(N39="Red",0,"")))*VLOOKUP("Documentation Accuracy",KPI_Thresholds!$A$2:$F$12,6,FALSE),IF(P39="Green",100,IF(P39="Amber",50,IF(P39="Red",0,"")))*VLOOKUP("Lead Time Variance %",KPI_Thresholds!$A$2:$F$12,6,FALSE),IF(R39="Green",100,IF(R39="Amber",50,IF(R39="Red",0,"")))*VLOOKUP("Price Variance vs PO",KPI_Thresholds!$A$2:$F$12,6,FALSE),IF(T39="Green",100,IF(T39="Amber",50,IF(T39="Red",0,"")))*VLOOKUP("NCR Acknowledge Time",KPI_Thresholds!$A$2:$F$12,6,FALSE),IF(V39="Green",100,IF(V39="Amber",50,IF(V39="Red",0,"")))*VLOOKUP("CAP/8D Closure Time",KPI_Thresholds!$A$2:$F$12,6,FALSE),IF(X39="Green",100,IF(X39="Amber",50,IF(X39="Red",0,"")))*VLOOKUP("Returns/Warranty Rate",KPI_Thresholds!$A$2:$F$12,6,FALSE))/100)</f>
        <v/>
      </c>
      <c r="Z39" s="16">
        <f>IF(A39="","",IF(OR(D39="Red",L39="Red"),"Conditional",IF(Y39&gt;=90,"Preferred",IF(Y39&gt;=75,"Approved","Conditional"))))</f>
        <v/>
      </c>
    </row>
    <row r="40">
      <c r="A40" s="16">
        <f>Monthly_Input!A40</f>
        <v/>
      </c>
      <c r="B40" s="17">
        <f>Monthly_Input!B40</f>
        <v/>
      </c>
      <c r="C40" s="18">
        <f>Monthly_Input!C40</f>
        <v/>
      </c>
      <c r="D40" s="16">
        <f>IF(C40="","",IF(VLOOKUP("On-Time Delivery (OTD)",KPI_Thresholds!$A$2:$F$12,2,FALSE)="HIGH",IF(C40&gt;=VLOOKUP("On-Time Delivery (OTD)",KPI_Thresholds!$A$2:$F$12,3,FALSE),"Green",IF(C40&gt;=VLOOKUP("On-Time Delivery (OTD)",KPI_Thresholds!$A$2:$F$12,4,FALSE),"Amber","Red")),IF(VLOOKUP("On-Time Delivery (OTD)",KPI_Thresholds!$A$2:$F$12,2,FALSE)="LOW",IF(C40&lt;=VLOOKUP("On-Time Delivery (OTD)",KPI_Thresholds!$A$2:$F$12,3,FALSE),"Green",IF(C40&lt;=VLOOKUP("On-Time Delivery (OTD)",KPI_Thresholds!$A$2:$F$12,4,FALSE),"Amber","Red")),IF(ABS(C40)&lt;=VLOOKUP("On-Time Delivery (OTD)",KPI_Thresholds!$A$2:$F$12,3,FALSE),"Green",IF(ABS(C40)&lt;=VLOOKUP("On-Time Delivery (OTD)",KPI_Thresholds!$A$2:$F$12,4,FALSE),"Amber","Red")))))</f>
        <v/>
      </c>
      <c r="E40" s="19">
        <f>Monthly_Input!D40</f>
        <v/>
      </c>
      <c r="F40" s="16">
        <f>IF(E40="","",IF(VLOOKUP("PPM (defective units)",KPI_Thresholds!$A$2:$F$12,2,FALSE)="HIGH",IF(E40&gt;=VLOOKUP("PPM (defective units)",KPI_Thresholds!$A$2:$F$12,3,FALSE),"Green",IF(E40&gt;=VLOOKUP("PPM (defective units)",KPI_Thresholds!$A$2:$F$12,4,FALSE),"Amber","Red")),IF(VLOOKUP("PPM (defective units)",KPI_Thresholds!$A$2:$F$12,2,FALSE)="LOW",IF(E40&lt;=VLOOKUP("PPM (defective units)",KPI_Thresholds!$A$2:$F$12,3,FALSE),"Green",IF(E40&lt;=VLOOKUP("PPM (defective units)",KPI_Thresholds!$A$2:$F$12,4,FALSE),"Amber","Red")),IF(ABS(E40)&lt;=VLOOKUP("PPM (defective units)",KPI_Thresholds!$A$2:$F$12,3,FALSE),"Green",IF(ABS(E40)&lt;=VLOOKUP("PPM (defective units)",KPI_Thresholds!$A$2:$F$12,4,FALSE),"Amber","Red")))))</f>
        <v/>
      </c>
      <c r="G40" s="18">
        <f>Monthly_Input!E40</f>
        <v/>
      </c>
      <c r="H40" s="16">
        <f>IF(G40="","",IF(VLOOKUP("AQL Acceptance Rate",KPI_Thresholds!$A$2:$F$12,2,FALSE)="HIGH",IF(G40&gt;=VLOOKUP("AQL Acceptance Rate",KPI_Thresholds!$A$2:$F$12,3,FALSE),"Green",IF(G40&gt;=VLOOKUP("AQL Acceptance Rate",KPI_Thresholds!$A$2:$F$12,4,FALSE),"Amber","Red")),IF(VLOOKUP("AQL Acceptance Rate",KPI_Thresholds!$A$2:$F$12,2,FALSE)="LOW",IF(G40&lt;=VLOOKUP("AQL Acceptance Rate",KPI_Thresholds!$A$2:$F$12,3,FALSE),"Green",IF(G40&lt;=VLOOKUP("AQL Acceptance Rate",KPI_Thresholds!$A$2:$F$12,4,FALSE),"Amber","Red")),IF(ABS(G40)&lt;=VLOOKUP("AQL Acceptance Rate",KPI_Thresholds!$A$2:$F$12,3,FALSE),"Green",IF(ABS(G40)&lt;=VLOOKUP("AQL Acceptance Rate",KPI_Thresholds!$A$2:$F$12,4,FALSE),"Amber","Red")))))</f>
        <v/>
      </c>
      <c r="I40" s="18">
        <f>Monthly_Input!F40</f>
        <v/>
      </c>
      <c r="J40" s="16">
        <f>IF(I40="","",IF(VLOOKUP("COPQ % of spend",KPI_Thresholds!$A$2:$F$12,2,FALSE)="HIGH",IF(I40&gt;=VLOOKUP("COPQ % of spend",KPI_Thresholds!$A$2:$F$12,3,FALSE),"Green",IF(I40&gt;=VLOOKUP("COPQ % of spend",KPI_Thresholds!$A$2:$F$12,4,FALSE),"Amber","Red")),IF(VLOOKUP("COPQ % of spend",KPI_Thresholds!$A$2:$F$12,2,FALSE)="LOW",IF(I40&lt;=VLOOKUP("COPQ % of spend",KPI_Thresholds!$A$2:$F$12,3,FALSE),"Green",IF(I40&lt;=VLOOKUP("COPQ % of spend",KPI_Thresholds!$A$2:$F$12,4,FALSE),"Amber","Red")),IF(ABS(I40)&lt;=VLOOKUP("COPQ % of spend",KPI_Thresholds!$A$2:$F$12,3,FALSE),"Green",IF(ABS(I40)&lt;=VLOOKUP("COPQ % of spend",KPI_Thresholds!$A$2:$F$12,4,FALSE),"Amber","Red")))))</f>
        <v/>
      </c>
      <c r="K40" s="18">
        <f>Monthly_Input!G40</f>
        <v/>
      </c>
      <c r="L40" s="16">
        <f>IF(K40="","",IF(VLOOKUP("Compliance Pass Rate",KPI_Thresholds!$A$2:$F$12,2,FALSE)="HIGH",IF(K40&gt;=VLOOKUP("Compliance Pass Rate",KPI_Thresholds!$A$2:$F$12,3,FALSE),"Green",IF(K40&gt;=VLOOKUP("Compliance Pass Rate",KPI_Thresholds!$A$2:$F$12,4,FALSE),"Amber","Red")),IF(VLOOKUP("Compliance Pass Rate",KPI_Thresholds!$A$2:$F$12,2,FALSE)="LOW",IF(K40&lt;=VLOOKUP("Compliance Pass Rate",KPI_Thresholds!$A$2:$F$12,3,FALSE),"Green",IF(K40&lt;=VLOOKUP("Compliance Pass Rate",KPI_Thresholds!$A$2:$F$12,4,FALSE),"Amber","Red")),IF(ABS(K40)&lt;=VLOOKUP("Compliance Pass Rate",KPI_Thresholds!$A$2:$F$12,3,FALSE),"Green",IF(ABS(K40)&lt;=VLOOKUP("Compliance Pass Rate",KPI_Thresholds!$A$2:$F$12,4,FALSE),"Amber","Red")))))</f>
        <v/>
      </c>
      <c r="M40" s="18">
        <f>Monthly_Input!H40</f>
        <v/>
      </c>
      <c r="N40" s="16">
        <f>IF(M40="","",IF(VLOOKUP("Documentation Accuracy",KPI_Thresholds!$A$2:$F$12,2,FALSE)="HIGH",IF(M40&gt;=VLOOKUP("Documentation Accuracy",KPI_Thresholds!$A$2:$F$12,3,FALSE),"Green",IF(M40&gt;=VLOOKUP("Documentation Accuracy",KPI_Thresholds!$A$2:$F$12,4,FALSE),"Amber","Red")),IF(VLOOKUP("Documentation Accuracy",KPI_Thresholds!$A$2:$F$12,2,FALSE)="LOW",IF(M40&lt;=VLOOKUP("Documentation Accuracy",KPI_Thresholds!$A$2:$F$12,3,FALSE),"Green",IF(M40&lt;=VLOOKUP("Documentation Accuracy",KPI_Thresholds!$A$2:$F$12,4,FALSE),"Amber","Red")),IF(ABS(M40)&lt;=VLOOKUP("Documentation Accuracy",KPI_Thresholds!$A$2:$F$12,3,FALSE),"Green",IF(ABS(M40)&lt;=VLOOKUP("Documentation Accuracy",KPI_Thresholds!$A$2:$F$12,4,FALSE),"Amber","Red")))))</f>
        <v/>
      </c>
      <c r="O40" s="18">
        <f>Monthly_Input!K40</f>
        <v/>
      </c>
      <c r="P40" s="16">
        <f>IF(O40="","",IF(VLOOKUP("Lead Time Variance %",KPI_Thresholds!$A$2:$F$12,2,FALSE)="HIGH",IF(O40&gt;=VLOOKUP("Lead Time Variance %",KPI_Thresholds!$A$2:$F$12,3,FALSE),"Green",IF(O40&gt;=VLOOKUP("Lead Time Variance %",KPI_Thresholds!$A$2:$F$12,4,FALSE),"Amber","Red")),IF(VLOOKUP("Lead Time Variance %",KPI_Thresholds!$A$2:$F$12,2,FALSE)="LOW",IF(O40&lt;=VLOOKUP("Lead Time Variance %",KPI_Thresholds!$A$2:$F$12,3,FALSE),"Green",IF(O40&lt;=VLOOKUP("Lead Time Variance %",KPI_Thresholds!$A$2:$F$12,4,FALSE),"Amber","Red")),IF(ABS(O40)&lt;=VLOOKUP("Lead Time Variance %",KPI_Thresholds!$A$2:$F$12,3,FALSE),"Green",IF(ABS(O40)&lt;=VLOOKUP("Lead Time Variance %",KPI_Thresholds!$A$2:$F$12,4,FALSE),"Amber","Red")))))</f>
        <v/>
      </c>
      <c r="Q40" s="18">
        <f>Monthly_Input!N40</f>
        <v/>
      </c>
      <c r="R40" s="16">
        <f>IF(Q40="","",IF(VLOOKUP("Price Variance vs PO",KPI_Thresholds!$A$2:$F$12,2,FALSE)="HIGH",IF(Q40&gt;=VLOOKUP("Price Variance vs PO",KPI_Thresholds!$A$2:$F$12,3,FALSE),"Green",IF(Q40&gt;=VLOOKUP("Price Variance vs PO",KPI_Thresholds!$A$2:$F$12,4,FALSE),"Amber","Red")),IF(VLOOKUP("Price Variance vs PO",KPI_Thresholds!$A$2:$F$12,2,FALSE)="LOW",IF(Q40&lt;=VLOOKUP("Price Variance vs PO",KPI_Thresholds!$A$2:$F$12,3,FALSE),"Green",IF(Q40&lt;=VLOOKUP("Price Variance vs PO",KPI_Thresholds!$A$2:$F$12,4,FALSE),"Amber","Red")),IF(ABS(Q40)&lt;=VLOOKUP("Price Variance vs PO",KPI_Thresholds!$A$2:$F$12,3,FALSE),"Green",IF(ABS(Q40)&lt;=VLOOKUP("Price Variance vs PO",KPI_Thresholds!$A$2:$F$12,4,FALSE),"Amber","Red")))))</f>
        <v/>
      </c>
      <c r="S40" s="19">
        <f>Monthly_Input!O40</f>
        <v/>
      </c>
      <c r="T40" s="16">
        <f>IF(S40="","",IF(VLOOKUP("NCR Acknowledge Time",KPI_Thresholds!$A$2:$F$12,2,FALSE)="HIGH",IF(S40&gt;=VLOOKUP("NCR Acknowledge Time",KPI_Thresholds!$A$2:$F$12,3,FALSE),"Green",IF(S40&gt;=VLOOKUP("NCR Acknowledge Time",KPI_Thresholds!$A$2:$F$12,4,FALSE),"Amber","Red")),IF(VLOOKUP("NCR Acknowledge Time",KPI_Thresholds!$A$2:$F$12,2,FALSE)="LOW",IF(S40&lt;=VLOOKUP("NCR Acknowledge Time",KPI_Thresholds!$A$2:$F$12,3,FALSE),"Green",IF(S40&lt;=VLOOKUP("NCR Acknowledge Time",KPI_Thresholds!$A$2:$F$12,4,FALSE),"Amber","Red")),IF(ABS(S40)&lt;=VLOOKUP("NCR Acknowledge Time",KPI_Thresholds!$A$2:$F$12,3,FALSE),"Green",IF(ABS(S40)&lt;=VLOOKUP("NCR Acknowledge Time",KPI_Thresholds!$A$2:$F$12,4,FALSE),"Amber","Red")))))</f>
        <v/>
      </c>
      <c r="U40" s="19">
        <f>Monthly_Input!P40</f>
        <v/>
      </c>
      <c r="V40" s="16">
        <f>IF(U40="","",IF(VLOOKUP("CAP/8D Closure Time",KPI_Thresholds!$A$2:$F$12,2,FALSE)="HIGH",IF(U40&gt;=VLOOKUP("CAP/8D Closure Time",KPI_Thresholds!$A$2:$F$12,3,FALSE),"Green",IF(U40&gt;=VLOOKUP("CAP/8D Closure Time",KPI_Thresholds!$A$2:$F$12,4,FALSE),"Amber","Red")),IF(VLOOKUP("CAP/8D Closure Time",KPI_Thresholds!$A$2:$F$12,2,FALSE)="LOW",IF(U40&lt;=VLOOKUP("CAP/8D Closure Time",KPI_Thresholds!$A$2:$F$12,3,FALSE),"Green",IF(U40&lt;=VLOOKUP("CAP/8D Closure Time",KPI_Thresholds!$A$2:$F$12,4,FALSE),"Amber","Red")),IF(ABS(U40)&lt;=VLOOKUP("CAP/8D Closure Time",KPI_Thresholds!$A$2:$F$12,3,FALSE),"Green",IF(ABS(U40)&lt;=VLOOKUP("CAP/8D Closure Time",KPI_Thresholds!$A$2:$F$12,4,FALSE),"Amber","Red")))))</f>
        <v/>
      </c>
      <c r="W40" s="18">
        <f>Monthly_Input!Q40</f>
        <v/>
      </c>
      <c r="X40" s="16">
        <f>IF(W40="","",IF(VLOOKUP("Returns/Warranty Rate",KPI_Thresholds!$A$2:$F$12,2,FALSE)="HIGH",IF(W40&gt;=VLOOKUP("Returns/Warranty Rate",KPI_Thresholds!$A$2:$F$12,3,FALSE),"Green",IF(W40&gt;=VLOOKUP("Returns/Warranty Rate",KPI_Thresholds!$A$2:$F$12,4,FALSE),"Amber","Red")),IF(VLOOKUP("Returns/Warranty Rate",KPI_Thresholds!$A$2:$F$12,2,FALSE)="LOW",IF(W40&lt;=VLOOKUP("Returns/Warranty Rate",KPI_Thresholds!$A$2:$F$12,3,FALSE),"Green",IF(W40&lt;=VLOOKUP("Returns/Warranty Rate",KPI_Thresholds!$A$2:$F$12,4,FALSE),"Amber","Red")),IF(ABS(W40)&lt;=VLOOKUP("Returns/Warranty Rate",KPI_Thresholds!$A$2:$F$12,3,FALSE),"Green",IF(ABS(W40)&lt;=VLOOKUP("Returns/Warranty Rate",KPI_Thresholds!$A$2:$F$12,4,FALSE),"Amber","Red")))))</f>
        <v/>
      </c>
      <c r="Y40" s="20">
        <f>IF(A40="","",SUM(IF(D40="Green",100,IF(D40="Amber",50,IF(D40="Red",0,"")))*VLOOKUP("On-Time Delivery (OTD)",KPI_Thresholds!$A$2:$F$12,6,FALSE),IF(F40="Green",100,IF(F40="Amber",50,IF(F40="Red",0,"")))*VLOOKUP("PPM (defective units)",KPI_Thresholds!$A$2:$F$12,6,FALSE),IF(H40="Green",100,IF(H40="Amber",50,IF(H40="Red",0,"")))*VLOOKUP("AQL Acceptance Rate",KPI_Thresholds!$A$2:$F$12,6,FALSE),IF(J40="Green",100,IF(J40="Amber",50,IF(J40="Red",0,"")))*VLOOKUP("COPQ % of spend",KPI_Thresholds!$A$2:$F$12,6,FALSE),IF(L40="Green",100,IF(L40="Amber",50,IF(L40="Red",0,"")))*VLOOKUP("Compliance Pass Rate",KPI_Thresholds!$A$2:$F$12,6,FALSE),IF(N40="Green",100,IF(N40="Amber",50,IF(N40="Red",0,"")))*VLOOKUP("Documentation Accuracy",KPI_Thresholds!$A$2:$F$12,6,FALSE),IF(P40="Green",100,IF(P40="Amber",50,IF(P40="Red",0,"")))*VLOOKUP("Lead Time Variance %",KPI_Thresholds!$A$2:$F$12,6,FALSE),IF(R40="Green",100,IF(R40="Amber",50,IF(R40="Red",0,"")))*VLOOKUP("Price Variance vs PO",KPI_Thresholds!$A$2:$F$12,6,FALSE),IF(T40="Green",100,IF(T40="Amber",50,IF(T40="Red",0,"")))*VLOOKUP("NCR Acknowledge Time",KPI_Thresholds!$A$2:$F$12,6,FALSE),IF(V40="Green",100,IF(V40="Amber",50,IF(V40="Red",0,"")))*VLOOKUP("CAP/8D Closure Time",KPI_Thresholds!$A$2:$F$12,6,FALSE),IF(X40="Green",100,IF(X40="Amber",50,IF(X40="Red",0,"")))*VLOOKUP("Returns/Warranty Rate",KPI_Thresholds!$A$2:$F$12,6,FALSE))/100)</f>
        <v/>
      </c>
      <c r="Z40" s="16">
        <f>IF(A40="","",IF(OR(D40="Red",L40="Red"),"Conditional",IF(Y40&gt;=90,"Preferred",IF(Y40&gt;=75,"Approved","Conditional"))))</f>
        <v/>
      </c>
    </row>
    <row r="41">
      <c r="A41" s="16">
        <f>Monthly_Input!A41</f>
        <v/>
      </c>
      <c r="B41" s="17">
        <f>Monthly_Input!B41</f>
        <v/>
      </c>
      <c r="C41" s="18">
        <f>Monthly_Input!C41</f>
        <v/>
      </c>
      <c r="D41" s="16">
        <f>IF(C41="","",IF(VLOOKUP("On-Time Delivery (OTD)",KPI_Thresholds!$A$2:$F$12,2,FALSE)="HIGH",IF(C41&gt;=VLOOKUP("On-Time Delivery (OTD)",KPI_Thresholds!$A$2:$F$12,3,FALSE),"Green",IF(C41&gt;=VLOOKUP("On-Time Delivery (OTD)",KPI_Thresholds!$A$2:$F$12,4,FALSE),"Amber","Red")),IF(VLOOKUP("On-Time Delivery (OTD)",KPI_Thresholds!$A$2:$F$12,2,FALSE)="LOW",IF(C41&lt;=VLOOKUP("On-Time Delivery (OTD)",KPI_Thresholds!$A$2:$F$12,3,FALSE),"Green",IF(C41&lt;=VLOOKUP("On-Time Delivery (OTD)",KPI_Thresholds!$A$2:$F$12,4,FALSE),"Amber","Red")),IF(ABS(C41)&lt;=VLOOKUP("On-Time Delivery (OTD)",KPI_Thresholds!$A$2:$F$12,3,FALSE),"Green",IF(ABS(C41)&lt;=VLOOKUP("On-Time Delivery (OTD)",KPI_Thresholds!$A$2:$F$12,4,FALSE),"Amber","Red")))))</f>
        <v/>
      </c>
      <c r="E41" s="19">
        <f>Monthly_Input!D41</f>
        <v/>
      </c>
      <c r="F41" s="16">
        <f>IF(E41="","",IF(VLOOKUP("PPM (defective units)",KPI_Thresholds!$A$2:$F$12,2,FALSE)="HIGH",IF(E41&gt;=VLOOKUP("PPM (defective units)",KPI_Thresholds!$A$2:$F$12,3,FALSE),"Green",IF(E41&gt;=VLOOKUP("PPM (defective units)",KPI_Thresholds!$A$2:$F$12,4,FALSE),"Amber","Red")),IF(VLOOKUP("PPM (defective units)",KPI_Thresholds!$A$2:$F$12,2,FALSE)="LOW",IF(E41&lt;=VLOOKUP("PPM (defective units)",KPI_Thresholds!$A$2:$F$12,3,FALSE),"Green",IF(E41&lt;=VLOOKUP("PPM (defective units)",KPI_Thresholds!$A$2:$F$12,4,FALSE),"Amber","Red")),IF(ABS(E41)&lt;=VLOOKUP("PPM (defective units)",KPI_Thresholds!$A$2:$F$12,3,FALSE),"Green",IF(ABS(E41)&lt;=VLOOKUP("PPM (defective units)",KPI_Thresholds!$A$2:$F$12,4,FALSE),"Amber","Red")))))</f>
        <v/>
      </c>
      <c r="G41" s="18">
        <f>Monthly_Input!E41</f>
        <v/>
      </c>
      <c r="H41" s="16">
        <f>IF(G41="","",IF(VLOOKUP("AQL Acceptance Rate",KPI_Thresholds!$A$2:$F$12,2,FALSE)="HIGH",IF(G41&gt;=VLOOKUP("AQL Acceptance Rate",KPI_Thresholds!$A$2:$F$12,3,FALSE),"Green",IF(G41&gt;=VLOOKUP("AQL Acceptance Rate",KPI_Thresholds!$A$2:$F$12,4,FALSE),"Amber","Red")),IF(VLOOKUP("AQL Acceptance Rate",KPI_Thresholds!$A$2:$F$12,2,FALSE)="LOW",IF(G41&lt;=VLOOKUP("AQL Acceptance Rate",KPI_Thresholds!$A$2:$F$12,3,FALSE),"Green",IF(G41&lt;=VLOOKUP("AQL Acceptance Rate",KPI_Thresholds!$A$2:$F$12,4,FALSE),"Amber","Red")),IF(ABS(G41)&lt;=VLOOKUP("AQL Acceptance Rate",KPI_Thresholds!$A$2:$F$12,3,FALSE),"Green",IF(ABS(G41)&lt;=VLOOKUP("AQL Acceptance Rate",KPI_Thresholds!$A$2:$F$12,4,FALSE),"Amber","Red")))))</f>
        <v/>
      </c>
      <c r="I41" s="18">
        <f>Monthly_Input!F41</f>
        <v/>
      </c>
      <c r="J41" s="16">
        <f>IF(I41="","",IF(VLOOKUP("COPQ % of spend",KPI_Thresholds!$A$2:$F$12,2,FALSE)="HIGH",IF(I41&gt;=VLOOKUP("COPQ % of spend",KPI_Thresholds!$A$2:$F$12,3,FALSE),"Green",IF(I41&gt;=VLOOKUP("COPQ % of spend",KPI_Thresholds!$A$2:$F$12,4,FALSE),"Amber","Red")),IF(VLOOKUP("COPQ % of spend",KPI_Thresholds!$A$2:$F$12,2,FALSE)="LOW",IF(I41&lt;=VLOOKUP("COPQ % of spend",KPI_Thresholds!$A$2:$F$12,3,FALSE),"Green",IF(I41&lt;=VLOOKUP("COPQ % of spend",KPI_Thresholds!$A$2:$F$12,4,FALSE),"Amber","Red")),IF(ABS(I41)&lt;=VLOOKUP("COPQ % of spend",KPI_Thresholds!$A$2:$F$12,3,FALSE),"Green",IF(ABS(I41)&lt;=VLOOKUP("COPQ % of spend",KPI_Thresholds!$A$2:$F$12,4,FALSE),"Amber","Red")))))</f>
        <v/>
      </c>
      <c r="K41" s="18">
        <f>Monthly_Input!G41</f>
        <v/>
      </c>
      <c r="L41" s="16">
        <f>IF(K41="","",IF(VLOOKUP("Compliance Pass Rate",KPI_Thresholds!$A$2:$F$12,2,FALSE)="HIGH",IF(K41&gt;=VLOOKUP("Compliance Pass Rate",KPI_Thresholds!$A$2:$F$12,3,FALSE),"Green",IF(K41&gt;=VLOOKUP("Compliance Pass Rate",KPI_Thresholds!$A$2:$F$12,4,FALSE),"Amber","Red")),IF(VLOOKUP("Compliance Pass Rate",KPI_Thresholds!$A$2:$F$12,2,FALSE)="LOW",IF(K41&lt;=VLOOKUP("Compliance Pass Rate",KPI_Thresholds!$A$2:$F$12,3,FALSE),"Green",IF(K41&lt;=VLOOKUP("Compliance Pass Rate",KPI_Thresholds!$A$2:$F$12,4,FALSE),"Amber","Red")),IF(ABS(K41)&lt;=VLOOKUP("Compliance Pass Rate",KPI_Thresholds!$A$2:$F$12,3,FALSE),"Green",IF(ABS(K41)&lt;=VLOOKUP("Compliance Pass Rate",KPI_Thresholds!$A$2:$F$12,4,FALSE),"Amber","Red")))))</f>
        <v/>
      </c>
      <c r="M41" s="18">
        <f>Monthly_Input!H41</f>
        <v/>
      </c>
      <c r="N41" s="16">
        <f>IF(M41="","",IF(VLOOKUP("Documentation Accuracy",KPI_Thresholds!$A$2:$F$12,2,FALSE)="HIGH",IF(M41&gt;=VLOOKUP("Documentation Accuracy",KPI_Thresholds!$A$2:$F$12,3,FALSE),"Green",IF(M41&gt;=VLOOKUP("Documentation Accuracy",KPI_Thresholds!$A$2:$F$12,4,FALSE),"Amber","Red")),IF(VLOOKUP("Documentation Accuracy",KPI_Thresholds!$A$2:$F$12,2,FALSE)="LOW",IF(M41&lt;=VLOOKUP("Documentation Accuracy",KPI_Thresholds!$A$2:$F$12,3,FALSE),"Green",IF(M41&lt;=VLOOKUP("Documentation Accuracy",KPI_Thresholds!$A$2:$F$12,4,FALSE),"Amber","Red")),IF(ABS(M41)&lt;=VLOOKUP("Documentation Accuracy",KPI_Thresholds!$A$2:$F$12,3,FALSE),"Green",IF(ABS(M41)&lt;=VLOOKUP("Documentation Accuracy",KPI_Thresholds!$A$2:$F$12,4,FALSE),"Amber","Red")))))</f>
        <v/>
      </c>
      <c r="O41" s="18">
        <f>Monthly_Input!K41</f>
        <v/>
      </c>
      <c r="P41" s="16">
        <f>IF(O41="","",IF(VLOOKUP("Lead Time Variance %",KPI_Thresholds!$A$2:$F$12,2,FALSE)="HIGH",IF(O41&gt;=VLOOKUP("Lead Time Variance %",KPI_Thresholds!$A$2:$F$12,3,FALSE),"Green",IF(O41&gt;=VLOOKUP("Lead Time Variance %",KPI_Thresholds!$A$2:$F$12,4,FALSE),"Amber","Red")),IF(VLOOKUP("Lead Time Variance %",KPI_Thresholds!$A$2:$F$12,2,FALSE)="LOW",IF(O41&lt;=VLOOKUP("Lead Time Variance %",KPI_Thresholds!$A$2:$F$12,3,FALSE),"Green",IF(O41&lt;=VLOOKUP("Lead Time Variance %",KPI_Thresholds!$A$2:$F$12,4,FALSE),"Amber","Red")),IF(ABS(O41)&lt;=VLOOKUP("Lead Time Variance %",KPI_Thresholds!$A$2:$F$12,3,FALSE),"Green",IF(ABS(O41)&lt;=VLOOKUP("Lead Time Variance %",KPI_Thresholds!$A$2:$F$12,4,FALSE),"Amber","Red")))))</f>
        <v/>
      </c>
      <c r="Q41" s="18">
        <f>Monthly_Input!N41</f>
        <v/>
      </c>
      <c r="R41" s="16">
        <f>IF(Q41="","",IF(VLOOKUP("Price Variance vs PO",KPI_Thresholds!$A$2:$F$12,2,FALSE)="HIGH",IF(Q41&gt;=VLOOKUP("Price Variance vs PO",KPI_Thresholds!$A$2:$F$12,3,FALSE),"Green",IF(Q41&gt;=VLOOKUP("Price Variance vs PO",KPI_Thresholds!$A$2:$F$12,4,FALSE),"Amber","Red")),IF(VLOOKUP("Price Variance vs PO",KPI_Thresholds!$A$2:$F$12,2,FALSE)="LOW",IF(Q41&lt;=VLOOKUP("Price Variance vs PO",KPI_Thresholds!$A$2:$F$12,3,FALSE),"Green",IF(Q41&lt;=VLOOKUP("Price Variance vs PO",KPI_Thresholds!$A$2:$F$12,4,FALSE),"Amber","Red")),IF(ABS(Q41)&lt;=VLOOKUP("Price Variance vs PO",KPI_Thresholds!$A$2:$F$12,3,FALSE),"Green",IF(ABS(Q41)&lt;=VLOOKUP("Price Variance vs PO",KPI_Thresholds!$A$2:$F$12,4,FALSE),"Amber","Red")))))</f>
        <v/>
      </c>
      <c r="S41" s="19">
        <f>Monthly_Input!O41</f>
        <v/>
      </c>
      <c r="T41" s="16">
        <f>IF(S41="","",IF(VLOOKUP("NCR Acknowledge Time",KPI_Thresholds!$A$2:$F$12,2,FALSE)="HIGH",IF(S41&gt;=VLOOKUP("NCR Acknowledge Time",KPI_Thresholds!$A$2:$F$12,3,FALSE),"Green",IF(S41&gt;=VLOOKUP("NCR Acknowledge Time",KPI_Thresholds!$A$2:$F$12,4,FALSE),"Amber","Red")),IF(VLOOKUP("NCR Acknowledge Time",KPI_Thresholds!$A$2:$F$12,2,FALSE)="LOW",IF(S41&lt;=VLOOKUP("NCR Acknowledge Time",KPI_Thresholds!$A$2:$F$12,3,FALSE),"Green",IF(S41&lt;=VLOOKUP("NCR Acknowledge Time",KPI_Thresholds!$A$2:$F$12,4,FALSE),"Amber","Red")),IF(ABS(S41)&lt;=VLOOKUP("NCR Acknowledge Time",KPI_Thresholds!$A$2:$F$12,3,FALSE),"Green",IF(ABS(S41)&lt;=VLOOKUP("NCR Acknowledge Time",KPI_Thresholds!$A$2:$F$12,4,FALSE),"Amber","Red")))))</f>
        <v/>
      </c>
      <c r="U41" s="19">
        <f>Monthly_Input!P41</f>
        <v/>
      </c>
      <c r="V41" s="16">
        <f>IF(U41="","",IF(VLOOKUP("CAP/8D Closure Time",KPI_Thresholds!$A$2:$F$12,2,FALSE)="HIGH",IF(U41&gt;=VLOOKUP("CAP/8D Closure Time",KPI_Thresholds!$A$2:$F$12,3,FALSE),"Green",IF(U41&gt;=VLOOKUP("CAP/8D Closure Time",KPI_Thresholds!$A$2:$F$12,4,FALSE),"Amber","Red")),IF(VLOOKUP("CAP/8D Closure Time",KPI_Thresholds!$A$2:$F$12,2,FALSE)="LOW",IF(U41&lt;=VLOOKUP("CAP/8D Closure Time",KPI_Thresholds!$A$2:$F$12,3,FALSE),"Green",IF(U41&lt;=VLOOKUP("CAP/8D Closure Time",KPI_Thresholds!$A$2:$F$12,4,FALSE),"Amber","Red")),IF(ABS(U41)&lt;=VLOOKUP("CAP/8D Closure Time",KPI_Thresholds!$A$2:$F$12,3,FALSE),"Green",IF(ABS(U41)&lt;=VLOOKUP("CAP/8D Closure Time",KPI_Thresholds!$A$2:$F$12,4,FALSE),"Amber","Red")))))</f>
        <v/>
      </c>
      <c r="W41" s="18">
        <f>Monthly_Input!Q41</f>
        <v/>
      </c>
      <c r="X41" s="16">
        <f>IF(W41="","",IF(VLOOKUP("Returns/Warranty Rate",KPI_Thresholds!$A$2:$F$12,2,FALSE)="HIGH",IF(W41&gt;=VLOOKUP("Returns/Warranty Rate",KPI_Thresholds!$A$2:$F$12,3,FALSE),"Green",IF(W41&gt;=VLOOKUP("Returns/Warranty Rate",KPI_Thresholds!$A$2:$F$12,4,FALSE),"Amber","Red")),IF(VLOOKUP("Returns/Warranty Rate",KPI_Thresholds!$A$2:$F$12,2,FALSE)="LOW",IF(W41&lt;=VLOOKUP("Returns/Warranty Rate",KPI_Thresholds!$A$2:$F$12,3,FALSE),"Green",IF(W41&lt;=VLOOKUP("Returns/Warranty Rate",KPI_Thresholds!$A$2:$F$12,4,FALSE),"Amber","Red")),IF(ABS(W41)&lt;=VLOOKUP("Returns/Warranty Rate",KPI_Thresholds!$A$2:$F$12,3,FALSE),"Green",IF(ABS(W41)&lt;=VLOOKUP("Returns/Warranty Rate",KPI_Thresholds!$A$2:$F$12,4,FALSE),"Amber","Red")))))</f>
        <v/>
      </c>
      <c r="Y41" s="20">
        <f>IF(A41="","",SUM(IF(D41="Green",100,IF(D41="Amber",50,IF(D41="Red",0,"")))*VLOOKUP("On-Time Delivery (OTD)",KPI_Thresholds!$A$2:$F$12,6,FALSE),IF(F41="Green",100,IF(F41="Amber",50,IF(F41="Red",0,"")))*VLOOKUP("PPM (defective units)",KPI_Thresholds!$A$2:$F$12,6,FALSE),IF(H41="Green",100,IF(H41="Amber",50,IF(H41="Red",0,"")))*VLOOKUP("AQL Acceptance Rate",KPI_Thresholds!$A$2:$F$12,6,FALSE),IF(J41="Green",100,IF(J41="Amber",50,IF(J41="Red",0,"")))*VLOOKUP("COPQ % of spend",KPI_Thresholds!$A$2:$F$12,6,FALSE),IF(L41="Green",100,IF(L41="Amber",50,IF(L41="Red",0,"")))*VLOOKUP("Compliance Pass Rate",KPI_Thresholds!$A$2:$F$12,6,FALSE),IF(N41="Green",100,IF(N41="Amber",50,IF(N41="Red",0,"")))*VLOOKUP("Documentation Accuracy",KPI_Thresholds!$A$2:$F$12,6,FALSE),IF(P41="Green",100,IF(P41="Amber",50,IF(P41="Red",0,"")))*VLOOKUP("Lead Time Variance %",KPI_Thresholds!$A$2:$F$12,6,FALSE),IF(R41="Green",100,IF(R41="Amber",50,IF(R41="Red",0,"")))*VLOOKUP("Price Variance vs PO",KPI_Thresholds!$A$2:$F$12,6,FALSE),IF(T41="Green",100,IF(T41="Amber",50,IF(T41="Red",0,"")))*VLOOKUP("NCR Acknowledge Time",KPI_Thresholds!$A$2:$F$12,6,FALSE),IF(V41="Green",100,IF(V41="Amber",50,IF(V41="Red",0,"")))*VLOOKUP("CAP/8D Closure Time",KPI_Thresholds!$A$2:$F$12,6,FALSE),IF(X41="Green",100,IF(X41="Amber",50,IF(X41="Red",0,"")))*VLOOKUP("Returns/Warranty Rate",KPI_Thresholds!$A$2:$F$12,6,FALSE))/100)</f>
        <v/>
      </c>
      <c r="Z41" s="16">
        <f>IF(A41="","",IF(OR(D41="Red",L41="Red"),"Conditional",IF(Y41&gt;=90,"Preferred",IF(Y41&gt;=75,"Approved","Conditional"))))</f>
        <v/>
      </c>
    </row>
    <row r="42">
      <c r="A42" s="16">
        <f>Monthly_Input!A42</f>
        <v/>
      </c>
      <c r="B42" s="17">
        <f>Monthly_Input!B42</f>
        <v/>
      </c>
      <c r="C42" s="18">
        <f>Monthly_Input!C42</f>
        <v/>
      </c>
      <c r="D42" s="16">
        <f>IF(C42="","",IF(VLOOKUP("On-Time Delivery (OTD)",KPI_Thresholds!$A$2:$F$12,2,FALSE)="HIGH",IF(C42&gt;=VLOOKUP("On-Time Delivery (OTD)",KPI_Thresholds!$A$2:$F$12,3,FALSE),"Green",IF(C42&gt;=VLOOKUP("On-Time Delivery (OTD)",KPI_Thresholds!$A$2:$F$12,4,FALSE),"Amber","Red")),IF(VLOOKUP("On-Time Delivery (OTD)",KPI_Thresholds!$A$2:$F$12,2,FALSE)="LOW",IF(C42&lt;=VLOOKUP("On-Time Delivery (OTD)",KPI_Thresholds!$A$2:$F$12,3,FALSE),"Green",IF(C42&lt;=VLOOKUP("On-Time Delivery (OTD)",KPI_Thresholds!$A$2:$F$12,4,FALSE),"Amber","Red")),IF(ABS(C42)&lt;=VLOOKUP("On-Time Delivery (OTD)",KPI_Thresholds!$A$2:$F$12,3,FALSE),"Green",IF(ABS(C42)&lt;=VLOOKUP("On-Time Delivery (OTD)",KPI_Thresholds!$A$2:$F$12,4,FALSE),"Amber","Red")))))</f>
        <v/>
      </c>
      <c r="E42" s="19">
        <f>Monthly_Input!D42</f>
        <v/>
      </c>
      <c r="F42" s="16">
        <f>IF(E42="","",IF(VLOOKUP("PPM (defective units)",KPI_Thresholds!$A$2:$F$12,2,FALSE)="HIGH",IF(E42&gt;=VLOOKUP("PPM (defective units)",KPI_Thresholds!$A$2:$F$12,3,FALSE),"Green",IF(E42&gt;=VLOOKUP("PPM (defective units)",KPI_Thresholds!$A$2:$F$12,4,FALSE),"Amber","Red")),IF(VLOOKUP("PPM (defective units)",KPI_Thresholds!$A$2:$F$12,2,FALSE)="LOW",IF(E42&lt;=VLOOKUP("PPM (defective units)",KPI_Thresholds!$A$2:$F$12,3,FALSE),"Green",IF(E42&lt;=VLOOKUP("PPM (defective units)",KPI_Thresholds!$A$2:$F$12,4,FALSE),"Amber","Red")),IF(ABS(E42)&lt;=VLOOKUP("PPM (defective units)",KPI_Thresholds!$A$2:$F$12,3,FALSE),"Green",IF(ABS(E42)&lt;=VLOOKUP("PPM (defective units)",KPI_Thresholds!$A$2:$F$12,4,FALSE),"Amber","Red")))))</f>
        <v/>
      </c>
      <c r="G42" s="18">
        <f>Monthly_Input!E42</f>
        <v/>
      </c>
      <c r="H42" s="16">
        <f>IF(G42="","",IF(VLOOKUP("AQL Acceptance Rate",KPI_Thresholds!$A$2:$F$12,2,FALSE)="HIGH",IF(G42&gt;=VLOOKUP("AQL Acceptance Rate",KPI_Thresholds!$A$2:$F$12,3,FALSE),"Green",IF(G42&gt;=VLOOKUP("AQL Acceptance Rate",KPI_Thresholds!$A$2:$F$12,4,FALSE),"Amber","Red")),IF(VLOOKUP("AQL Acceptance Rate",KPI_Thresholds!$A$2:$F$12,2,FALSE)="LOW",IF(G42&lt;=VLOOKUP("AQL Acceptance Rate",KPI_Thresholds!$A$2:$F$12,3,FALSE),"Green",IF(G42&lt;=VLOOKUP("AQL Acceptance Rate",KPI_Thresholds!$A$2:$F$12,4,FALSE),"Amber","Red")),IF(ABS(G42)&lt;=VLOOKUP("AQL Acceptance Rate",KPI_Thresholds!$A$2:$F$12,3,FALSE),"Green",IF(ABS(G42)&lt;=VLOOKUP("AQL Acceptance Rate",KPI_Thresholds!$A$2:$F$12,4,FALSE),"Amber","Red")))))</f>
        <v/>
      </c>
      <c r="I42" s="18">
        <f>Monthly_Input!F42</f>
        <v/>
      </c>
      <c r="J42" s="16">
        <f>IF(I42="","",IF(VLOOKUP("COPQ % of spend",KPI_Thresholds!$A$2:$F$12,2,FALSE)="HIGH",IF(I42&gt;=VLOOKUP("COPQ % of spend",KPI_Thresholds!$A$2:$F$12,3,FALSE),"Green",IF(I42&gt;=VLOOKUP("COPQ % of spend",KPI_Thresholds!$A$2:$F$12,4,FALSE),"Amber","Red")),IF(VLOOKUP("COPQ % of spend",KPI_Thresholds!$A$2:$F$12,2,FALSE)="LOW",IF(I42&lt;=VLOOKUP("COPQ % of spend",KPI_Thresholds!$A$2:$F$12,3,FALSE),"Green",IF(I42&lt;=VLOOKUP("COPQ % of spend",KPI_Thresholds!$A$2:$F$12,4,FALSE),"Amber","Red")),IF(ABS(I42)&lt;=VLOOKUP("COPQ % of spend",KPI_Thresholds!$A$2:$F$12,3,FALSE),"Green",IF(ABS(I42)&lt;=VLOOKUP("COPQ % of spend",KPI_Thresholds!$A$2:$F$12,4,FALSE),"Amber","Red")))))</f>
        <v/>
      </c>
      <c r="K42" s="18">
        <f>Monthly_Input!G42</f>
        <v/>
      </c>
      <c r="L42" s="16">
        <f>IF(K42="","",IF(VLOOKUP("Compliance Pass Rate",KPI_Thresholds!$A$2:$F$12,2,FALSE)="HIGH",IF(K42&gt;=VLOOKUP("Compliance Pass Rate",KPI_Thresholds!$A$2:$F$12,3,FALSE),"Green",IF(K42&gt;=VLOOKUP("Compliance Pass Rate",KPI_Thresholds!$A$2:$F$12,4,FALSE),"Amber","Red")),IF(VLOOKUP("Compliance Pass Rate",KPI_Thresholds!$A$2:$F$12,2,FALSE)="LOW",IF(K42&lt;=VLOOKUP("Compliance Pass Rate",KPI_Thresholds!$A$2:$F$12,3,FALSE),"Green",IF(K42&lt;=VLOOKUP("Compliance Pass Rate",KPI_Thresholds!$A$2:$F$12,4,FALSE),"Amber","Red")),IF(ABS(K42)&lt;=VLOOKUP("Compliance Pass Rate",KPI_Thresholds!$A$2:$F$12,3,FALSE),"Green",IF(ABS(K42)&lt;=VLOOKUP("Compliance Pass Rate",KPI_Thresholds!$A$2:$F$12,4,FALSE),"Amber","Red")))))</f>
        <v/>
      </c>
      <c r="M42" s="18">
        <f>Monthly_Input!H42</f>
        <v/>
      </c>
      <c r="N42" s="16">
        <f>IF(M42="","",IF(VLOOKUP("Documentation Accuracy",KPI_Thresholds!$A$2:$F$12,2,FALSE)="HIGH",IF(M42&gt;=VLOOKUP("Documentation Accuracy",KPI_Thresholds!$A$2:$F$12,3,FALSE),"Green",IF(M42&gt;=VLOOKUP("Documentation Accuracy",KPI_Thresholds!$A$2:$F$12,4,FALSE),"Amber","Red")),IF(VLOOKUP("Documentation Accuracy",KPI_Thresholds!$A$2:$F$12,2,FALSE)="LOW",IF(M42&lt;=VLOOKUP("Documentation Accuracy",KPI_Thresholds!$A$2:$F$12,3,FALSE),"Green",IF(M42&lt;=VLOOKUP("Documentation Accuracy",KPI_Thresholds!$A$2:$F$12,4,FALSE),"Amber","Red")),IF(ABS(M42)&lt;=VLOOKUP("Documentation Accuracy",KPI_Thresholds!$A$2:$F$12,3,FALSE),"Green",IF(ABS(M42)&lt;=VLOOKUP("Documentation Accuracy",KPI_Thresholds!$A$2:$F$12,4,FALSE),"Amber","Red")))))</f>
        <v/>
      </c>
      <c r="O42" s="18">
        <f>Monthly_Input!K42</f>
        <v/>
      </c>
      <c r="P42" s="16">
        <f>IF(O42="","",IF(VLOOKUP("Lead Time Variance %",KPI_Thresholds!$A$2:$F$12,2,FALSE)="HIGH",IF(O42&gt;=VLOOKUP("Lead Time Variance %",KPI_Thresholds!$A$2:$F$12,3,FALSE),"Green",IF(O42&gt;=VLOOKUP("Lead Time Variance %",KPI_Thresholds!$A$2:$F$12,4,FALSE),"Amber","Red")),IF(VLOOKUP("Lead Time Variance %",KPI_Thresholds!$A$2:$F$12,2,FALSE)="LOW",IF(O42&lt;=VLOOKUP("Lead Time Variance %",KPI_Thresholds!$A$2:$F$12,3,FALSE),"Green",IF(O42&lt;=VLOOKUP("Lead Time Variance %",KPI_Thresholds!$A$2:$F$12,4,FALSE),"Amber","Red")),IF(ABS(O42)&lt;=VLOOKUP("Lead Time Variance %",KPI_Thresholds!$A$2:$F$12,3,FALSE),"Green",IF(ABS(O42)&lt;=VLOOKUP("Lead Time Variance %",KPI_Thresholds!$A$2:$F$12,4,FALSE),"Amber","Red")))))</f>
        <v/>
      </c>
      <c r="Q42" s="18">
        <f>Monthly_Input!N42</f>
        <v/>
      </c>
      <c r="R42" s="16">
        <f>IF(Q42="","",IF(VLOOKUP("Price Variance vs PO",KPI_Thresholds!$A$2:$F$12,2,FALSE)="HIGH",IF(Q42&gt;=VLOOKUP("Price Variance vs PO",KPI_Thresholds!$A$2:$F$12,3,FALSE),"Green",IF(Q42&gt;=VLOOKUP("Price Variance vs PO",KPI_Thresholds!$A$2:$F$12,4,FALSE),"Amber","Red")),IF(VLOOKUP("Price Variance vs PO",KPI_Thresholds!$A$2:$F$12,2,FALSE)="LOW",IF(Q42&lt;=VLOOKUP("Price Variance vs PO",KPI_Thresholds!$A$2:$F$12,3,FALSE),"Green",IF(Q42&lt;=VLOOKUP("Price Variance vs PO",KPI_Thresholds!$A$2:$F$12,4,FALSE),"Amber","Red")),IF(ABS(Q42)&lt;=VLOOKUP("Price Variance vs PO",KPI_Thresholds!$A$2:$F$12,3,FALSE),"Green",IF(ABS(Q42)&lt;=VLOOKUP("Price Variance vs PO",KPI_Thresholds!$A$2:$F$12,4,FALSE),"Amber","Red")))))</f>
        <v/>
      </c>
      <c r="S42" s="19">
        <f>Monthly_Input!O42</f>
        <v/>
      </c>
      <c r="T42" s="16">
        <f>IF(S42="","",IF(VLOOKUP("NCR Acknowledge Time",KPI_Thresholds!$A$2:$F$12,2,FALSE)="HIGH",IF(S42&gt;=VLOOKUP("NCR Acknowledge Time",KPI_Thresholds!$A$2:$F$12,3,FALSE),"Green",IF(S42&gt;=VLOOKUP("NCR Acknowledge Time",KPI_Thresholds!$A$2:$F$12,4,FALSE),"Amber","Red")),IF(VLOOKUP("NCR Acknowledge Time",KPI_Thresholds!$A$2:$F$12,2,FALSE)="LOW",IF(S42&lt;=VLOOKUP("NCR Acknowledge Time",KPI_Thresholds!$A$2:$F$12,3,FALSE),"Green",IF(S42&lt;=VLOOKUP("NCR Acknowledge Time",KPI_Thresholds!$A$2:$F$12,4,FALSE),"Amber","Red")),IF(ABS(S42)&lt;=VLOOKUP("NCR Acknowledge Time",KPI_Thresholds!$A$2:$F$12,3,FALSE),"Green",IF(ABS(S42)&lt;=VLOOKUP("NCR Acknowledge Time",KPI_Thresholds!$A$2:$F$12,4,FALSE),"Amber","Red")))))</f>
        <v/>
      </c>
      <c r="U42" s="19">
        <f>Monthly_Input!P42</f>
        <v/>
      </c>
      <c r="V42" s="16">
        <f>IF(U42="","",IF(VLOOKUP("CAP/8D Closure Time",KPI_Thresholds!$A$2:$F$12,2,FALSE)="HIGH",IF(U42&gt;=VLOOKUP("CAP/8D Closure Time",KPI_Thresholds!$A$2:$F$12,3,FALSE),"Green",IF(U42&gt;=VLOOKUP("CAP/8D Closure Time",KPI_Thresholds!$A$2:$F$12,4,FALSE),"Amber","Red")),IF(VLOOKUP("CAP/8D Closure Time",KPI_Thresholds!$A$2:$F$12,2,FALSE)="LOW",IF(U42&lt;=VLOOKUP("CAP/8D Closure Time",KPI_Thresholds!$A$2:$F$12,3,FALSE),"Green",IF(U42&lt;=VLOOKUP("CAP/8D Closure Time",KPI_Thresholds!$A$2:$F$12,4,FALSE),"Amber","Red")),IF(ABS(U42)&lt;=VLOOKUP("CAP/8D Closure Time",KPI_Thresholds!$A$2:$F$12,3,FALSE),"Green",IF(ABS(U42)&lt;=VLOOKUP("CAP/8D Closure Time",KPI_Thresholds!$A$2:$F$12,4,FALSE),"Amber","Red")))))</f>
        <v/>
      </c>
      <c r="W42" s="18">
        <f>Monthly_Input!Q42</f>
        <v/>
      </c>
      <c r="X42" s="16">
        <f>IF(W42="","",IF(VLOOKUP("Returns/Warranty Rate",KPI_Thresholds!$A$2:$F$12,2,FALSE)="HIGH",IF(W42&gt;=VLOOKUP("Returns/Warranty Rate",KPI_Thresholds!$A$2:$F$12,3,FALSE),"Green",IF(W42&gt;=VLOOKUP("Returns/Warranty Rate",KPI_Thresholds!$A$2:$F$12,4,FALSE),"Amber","Red")),IF(VLOOKUP("Returns/Warranty Rate",KPI_Thresholds!$A$2:$F$12,2,FALSE)="LOW",IF(W42&lt;=VLOOKUP("Returns/Warranty Rate",KPI_Thresholds!$A$2:$F$12,3,FALSE),"Green",IF(W42&lt;=VLOOKUP("Returns/Warranty Rate",KPI_Thresholds!$A$2:$F$12,4,FALSE),"Amber","Red")),IF(ABS(W42)&lt;=VLOOKUP("Returns/Warranty Rate",KPI_Thresholds!$A$2:$F$12,3,FALSE),"Green",IF(ABS(W42)&lt;=VLOOKUP("Returns/Warranty Rate",KPI_Thresholds!$A$2:$F$12,4,FALSE),"Amber","Red")))))</f>
        <v/>
      </c>
      <c r="Y42" s="20">
        <f>IF(A42="","",SUM(IF(D42="Green",100,IF(D42="Amber",50,IF(D42="Red",0,"")))*VLOOKUP("On-Time Delivery (OTD)",KPI_Thresholds!$A$2:$F$12,6,FALSE),IF(F42="Green",100,IF(F42="Amber",50,IF(F42="Red",0,"")))*VLOOKUP("PPM (defective units)",KPI_Thresholds!$A$2:$F$12,6,FALSE),IF(H42="Green",100,IF(H42="Amber",50,IF(H42="Red",0,"")))*VLOOKUP("AQL Acceptance Rate",KPI_Thresholds!$A$2:$F$12,6,FALSE),IF(J42="Green",100,IF(J42="Amber",50,IF(J42="Red",0,"")))*VLOOKUP("COPQ % of spend",KPI_Thresholds!$A$2:$F$12,6,FALSE),IF(L42="Green",100,IF(L42="Amber",50,IF(L42="Red",0,"")))*VLOOKUP("Compliance Pass Rate",KPI_Thresholds!$A$2:$F$12,6,FALSE),IF(N42="Green",100,IF(N42="Amber",50,IF(N42="Red",0,"")))*VLOOKUP("Documentation Accuracy",KPI_Thresholds!$A$2:$F$12,6,FALSE),IF(P42="Green",100,IF(P42="Amber",50,IF(P42="Red",0,"")))*VLOOKUP("Lead Time Variance %",KPI_Thresholds!$A$2:$F$12,6,FALSE),IF(R42="Green",100,IF(R42="Amber",50,IF(R42="Red",0,"")))*VLOOKUP("Price Variance vs PO",KPI_Thresholds!$A$2:$F$12,6,FALSE),IF(T42="Green",100,IF(T42="Amber",50,IF(T42="Red",0,"")))*VLOOKUP("NCR Acknowledge Time",KPI_Thresholds!$A$2:$F$12,6,FALSE),IF(V42="Green",100,IF(V42="Amber",50,IF(V42="Red",0,"")))*VLOOKUP("CAP/8D Closure Time",KPI_Thresholds!$A$2:$F$12,6,FALSE),IF(X42="Green",100,IF(X42="Amber",50,IF(X42="Red",0,"")))*VLOOKUP("Returns/Warranty Rate",KPI_Thresholds!$A$2:$F$12,6,FALSE))/100)</f>
        <v/>
      </c>
      <c r="Z42" s="16">
        <f>IF(A42="","",IF(OR(D42="Red",L42="Red"),"Conditional",IF(Y42&gt;=90,"Preferred",IF(Y42&gt;=75,"Approved","Conditional"))))</f>
        <v/>
      </c>
    </row>
    <row r="43">
      <c r="A43" s="16">
        <f>Monthly_Input!A43</f>
        <v/>
      </c>
      <c r="B43" s="17">
        <f>Monthly_Input!B43</f>
        <v/>
      </c>
      <c r="C43" s="18">
        <f>Monthly_Input!C43</f>
        <v/>
      </c>
      <c r="D43" s="16">
        <f>IF(C43="","",IF(VLOOKUP("On-Time Delivery (OTD)",KPI_Thresholds!$A$2:$F$12,2,FALSE)="HIGH",IF(C43&gt;=VLOOKUP("On-Time Delivery (OTD)",KPI_Thresholds!$A$2:$F$12,3,FALSE),"Green",IF(C43&gt;=VLOOKUP("On-Time Delivery (OTD)",KPI_Thresholds!$A$2:$F$12,4,FALSE),"Amber","Red")),IF(VLOOKUP("On-Time Delivery (OTD)",KPI_Thresholds!$A$2:$F$12,2,FALSE)="LOW",IF(C43&lt;=VLOOKUP("On-Time Delivery (OTD)",KPI_Thresholds!$A$2:$F$12,3,FALSE),"Green",IF(C43&lt;=VLOOKUP("On-Time Delivery (OTD)",KPI_Thresholds!$A$2:$F$12,4,FALSE),"Amber","Red")),IF(ABS(C43)&lt;=VLOOKUP("On-Time Delivery (OTD)",KPI_Thresholds!$A$2:$F$12,3,FALSE),"Green",IF(ABS(C43)&lt;=VLOOKUP("On-Time Delivery (OTD)",KPI_Thresholds!$A$2:$F$12,4,FALSE),"Amber","Red")))))</f>
        <v/>
      </c>
      <c r="E43" s="19">
        <f>Monthly_Input!D43</f>
        <v/>
      </c>
      <c r="F43" s="16">
        <f>IF(E43="","",IF(VLOOKUP("PPM (defective units)",KPI_Thresholds!$A$2:$F$12,2,FALSE)="HIGH",IF(E43&gt;=VLOOKUP("PPM (defective units)",KPI_Thresholds!$A$2:$F$12,3,FALSE),"Green",IF(E43&gt;=VLOOKUP("PPM (defective units)",KPI_Thresholds!$A$2:$F$12,4,FALSE),"Amber","Red")),IF(VLOOKUP("PPM (defective units)",KPI_Thresholds!$A$2:$F$12,2,FALSE)="LOW",IF(E43&lt;=VLOOKUP("PPM (defective units)",KPI_Thresholds!$A$2:$F$12,3,FALSE),"Green",IF(E43&lt;=VLOOKUP("PPM (defective units)",KPI_Thresholds!$A$2:$F$12,4,FALSE),"Amber","Red")),IF(ABS(E43)&lt;=VLOOKUP("PPM (defective units)",KPI_Thresholds!$A$2:$F$12,3,FALSE),"Green",IF(ABS(E43)&lt;=VLOOKUP("PPM (defective units)",KPI_Thresholds!$A$2:$F$12,4,FALSE),"Amber","Red")))))</f>
        <v/>
      </c>
      <c r="G43" s="18">
        <f>Monthly_Input!E43</f>
        <v/>
      </c>
      <c r="H43" s="16">
        <f>IF(G43="","",IF(VLOOKUP("AQL Acceptance Rate",KPI_Thresholds!$A$2:$F$12,2,FALSE)="HIGH",IF(G43&gt;=VLOOKUP("AQL Acceptance Rate",KPI_Thresholds!$A$2:$F$12,3,FALSE),"Green",IF(G43&gt;=VLOOKUP("AQL Acceptance Rate",KPI_Thresholds!$A$2:$F$12,4,FALSE),"Amber","Red")),IF(VLOOKUP("AQL Acceptance Rate",KPI_Thresholds!$A$2:$F$12,2,FALSE)="LOW",IF(G43&lt;=VLOOKUP("AQL Acceptance Rate",KPI_Thresholds!$A$2:$F$12,3,FALSE),"Green",IF(G43&lt;=VLOOKUP("AQL Acceptance Rate",KPI_Thresholds!$A$2:$F$12,4,FALSE),"Amber","Red")),IF(ABS(G43)&lt;=VLOOKUP("AQL Acceptance Rate",KPI_Thresholds!$A$2:$F$12,3,FALSE),"Green",IF(ABS(G43)&lt;=VLOOKUP("AQL Acceptance Rate",KPI_Thresholds!$A$2:$F$12,4,FALSE),"Amber","Red")))))</f>
        <v/>
      </c>
      <c r="I43" s="18">
        <f>Monthly_Input!F43</f>
        <v/>
      </c>
      <c r="J43" s="16">
        <f>IF(I43="","",IF(VLOOKUP("COPQ % of spend",KPI_Thresholds!$A$2:$F$12,2,FALSE)="HIGH",IF(I43&gt;=VLOOKUP("COPQ % of spend",KPI_Thresholds!$A$2:$F$12,3,FALSE),"Green",IF(I43&gt;=VLOOKUP("COPQ % of spend",KPI_Thresholds!$A$2:$F$12,4,FALSE),"Amber","Red")),IF(VLOOKUP("COPQ % of spend",KPI_Thresholds!$A$2:$F$12,2,FALSE)="LOW",IF(I43&lt;=VLOOKUP("COPQ % of spend",KPI_Thresholds!$A$2:$F$12,3,FALSE),"Green",IF(I43&lt;=VLOOKUP("COPQ % of spend",KPI_Thresholds!$A$2:$F$12,4,FALSE),"Amber","Red")),IF(ABS(I43)&lt;=VLOOKUP("COPQ % of spend",KPI_Thresholds!$A$2:$F$12,3,FALSE),"Green",IF(ABS(I43)&lt;=VLOOKUP("COPQ % of spend",KPI_Thresholds!$A$2:$F$12,4,FALSE),"Amber","Red")))))</f>
        <v/>
      </c>
      <c r="K43" s="18">
        <f>Monthly_Input!G43</f>
        <v/>
      </c>
      <c r="L43" s="16">
        <f>IF(K43="","",IF(VLOOKUP("Compliance Pass Rate",KPI_Thresholds!$A$2:$F$12,2,FALSE)="HIGH",IF(K43&gt;=VLOOKUP("Compliance Pass Rate",KPI_Thresholds!$A$2:$F$12,3,FALSE),"Green",IF(K43&gt;=VLOOKUP("Compliance Pass Rate",KPI_Thresholds!$A$2:$F$12,4,FALSE),"Amber","Red")),IF(VLOOKUP("Compliance Pass Rate",KPI_Thresholds!$A$2:$F$12,2,FALSE)="LOW",IF(K43&lt;=VLOOKUP("Compliance Pass Rate",KPI_Thresholds!$A$2:$F$12,3,FALSE),"Green",IF(K43&lt;=VLOOKUP("Compliance Pass Rate",KPI_Thresholds!$A$2:$F$12,4,FALSE),"Amber","Red")),IF(ABS(K43)&lt;=VLOOKUP("Compliance Pass Rate",KPI_Thresholds!$A$2:$F$12,3,FALSE),"Green",IF(ABS(K43)&lt;=VLOOKUP("Compliance Pass Rate",KPI_Thresholds!$A$2:$F$12,4,FALSE),"Amber","Red")))))</f>
        <v/>
      </c>
      <c r="M43" s="18">
        <f>Monthly_Input!H43</f>
        <v/>
      </c>
      <c r="N43" s="16">
        <f>IF(M43="","",IF(VLOOKUP("Documentation Accuracy",KPI_Thresholds!$A$2:$F$12,2,FALSE)="HIGH",IF(M43&gt;=VLOOKUP("Documentation Accuracy",KPI_Thresholds!$A$2:$F$12,3,FALSE),"Green",IF(M43&gt;=VLOOKUP("Documentation Accuracy",KPI_Thresholds!$A$2:$F$12,4,FALSE),"Amber","Red")),IF(VLOOKUP("Documentation Accuracy",KPI_Thresholds!$A$2:$F$12,2,FALSE)="LOW",IF(M43&lt;=VLOOKUP("Documentation Accuracy",KPI_Thresholds!$A$2:$F$12,3,FALSE),"Green",IF(M43&lt;=VLOOKUP("Documentation Accuracy",KPI_Thresholds!$A$2:$F$12,4,FALSE),"Amber","Red")),IF(ABS(M43)&lt;=VLOOKUP("Documentation Accuracy",KPI_Thresholds!$A$2:$F$12,3,FALSE),"Green",IF(ABS(M43)&lt;=VLOOKUP("Documentation Accuracy",KPI_Thresholds!$A$2:$F$12,4,FALSE),"Amber","Red")))))</f>
        <v/>
      </c>
      <c r="O43" s="18">
        <f>Monthly_Input!K43</f>
        <v/>
      </c>
      <c r="P43" s="16">
        <f>IF(O43="","",IF(VLOOKUP("Lead Time Variance %",KPI_Thresholds!$A$2:$F$12,2,FALSE)="HIGH",IF(O43&gt;=VLOOKUP("Lead Time Variance %",KPI_Thresholds!$A$2:$F$12,3,FALSE),"Green",IF(O43&gt;=VLOOKUP("Lead Time Variance %",KPI_Thresholds!$A$2:$F$12,4,FALSE),"Amber","Red")),IF(VLOOKUP("Lead Time Variance %",KPI_Thresholds!$A$2:$F$12,2,FALSE)="LOW",IF(O43&lt;=VLOOKUP("Lead Time Variance %",KPI_Thresholds!$A$2:$F$12,3,FALSE),"Green",IF(O43&lt;=VLOOKUP("Lead Time Variance %",KPI_Thresholds!$A$2:$F$12,4,FALSE),"Amber","Red")),IF(ABS(O43)&lt;=VLOOKUP("Lead Time Variance %",KPI_Thresholds!$A$2:$F$12,3,FALSE),"Green",IF(ABS(O43)&lt;=VLOOKUP("Lead Time Variance %",KPI_Thresholds!$A$2:$F$12,4,FALSE),"Amber","Red")))))</f>
        <v/>
      </c>
      <c r="Q43" s="18">
        <f>Monthly_Input!N43</f>
        <v/>
      </c>
      <c r="R43" s="16">
        <f>IF(Q43="","",IF(VLOOKUP("Price Variance vs PO",KPI_Thresholds!$A$2:$F$12,2,FALSE)="HIGH",IF(Q43&gt;=VLOOKUP("Price Variance vs PO",KPI_Thresholds!$A$2:$F$12,3,FALSE),"Green",IF(Q43&gt;=VLOOKUP("Price Variance vs PO",KPI_Thresholds!$A$2:$F$12,4,FALSE),"Amber","Red")),IF(VLOOKUP("Price Variance vs PO",KPI_Thresholds!$A$2:$F$12,2,FALSE)="LOW",IF(Q43&lt;=VLOOKUP("Price Variance vs PO",KPI_Thresholds!$A$2:$F$12,3,FALSE),"Green",IF(Q43&lt;=VLOOKUP("Price Variance vs PO",KPI_Thresholds!$A$2:$F$12,4,FALSE),"Amber","Red")),IF(ABS(Q43)&lt;=VLOOKUP("Price Variance vs PO",KPI_Thresholds!$A$2:$F$12,3,FALSE),"Green",IF(ABS(Q43)&lt;=VLOOKUP("Price Variance vs PO",KPI_Thresholds!$A$2:$F$12,4,FALSE),"Amber","Red")))))</f>
        <v/>
      </c>
      <c r="S43" s="19">
        <f>Monthly_Input!O43</f>
        <v/>
      </c>
      <c r="T43" s="16">
        <f>IF(S43="","",IF(VLOOKUP("NCR Acknowledge Time",KPI_Thresholds!$A$2:$F$12,2,FALSE)="HIGH",IF(S43&gt;=VLOOKUP("NCR Acknowledge Time",KPI_Thresholds!$A$2:$F$12,3,FALSE),"Green",IF(S43&gt;=VLOOKUP("NCR Acknowledge Time",KPI_Thresholds!$A$2:$F$12,4,FALSE),"Amber","Red")),IF(VLOOKUP("NCR Acknowledge Time",KPI_Thresholds!$A$2:$F$12,2,FALSE)="LOW",IF(S43&lt;=VLOOKUP("NCR Acknowledge Time",KPI_Thresholds!$A$2:$F$12,3,FALSE),"Green",IF(S43&lt;=VLOOKUP("NCR Acknowledge Time",KPI_Thresholds!$A$2:$F$12,4,FALSE),"Amber","Red")),IF(ABS(S43)&lt;=VLOOKUP("NCR Acknowledge Time",KPI_Thresholds!$A$2:$F$12,3,FALSE),"Green",IF(ABS(S43)&lt;=VLOOKUP("NCR Acknowledge Time",KPI_Thresholds!$A$2:$F$12,4,FALSE),"Amber","Red")))))</f>
        <v/>
      </c>
      <c r="U43" s="19">
        <f>Monthly_Input!P43</f>
        <v/>
      </c>
      <c r="V43" s="16">
        <f>IF(U43="","",IF(VLOOKUP("CAP/8D Closure Time",KPI_Thresholds!$A$2:$F$12,2,FALSE)="HIGH",IF(U43&gt;=VLOOKUP("CAP/8D Closure Time",KPI_Thresholds!$A$2:$F$12,3,FALSE),"Green",IF(U43&gt;=VLOOKUP("CAP/8D Closure Time",KPI_Thresholds!$A$2:$F$12,4,FALSE),"Amber","Red")),IF(VLOOKUP("CAP/8D Closure Time",KPI_Thresholds!$A$2:$F$12,2,FALSE)="LOW",IF(U43&lt;=VLOOKUP("CAP/8D Closure Time",KPI_Thresholds!$A$2:$F$12,3,FALSE),"Green",IF(U43&lt;=VLOOKUP("CAP/8D Closure Time",KPI_Thresholds!$A$2:$F$12,4,FALSE),"Amber","Red")),IF(ABS(U43)&lt;=VLOOKUP("CAP/8D Closure Time",KPI_Thresholds!$A$2:$F$12,3,FALSE),"Green",IF(ABS(U43)&lt;=VLOOKUP("CAP/8D Closure Time",KPI_Thresholds!$A$2:$F$12,4,FALSE),"Amber","Red")))))</f>
        <v/>
      </c>
      <c r="W43" s="18">
        <f>Monthly_Input!Q43</f>
        <v/>
      </c>
      <c r="X43" s="16">
        <f>IF(W43="","",IF(VLOOKUP("Returns/Warranty Rate",KPI_Thresholds!$A$2:$F$12,2,FALSE)="HIGH",IF(W43&gt;=VLOOKUP("Returns/Warranty Rate",KPI_Thresholds!$A$2:$F$12,3,FALSE),"Green",IF(W43&gt;=VLOOKUP("Returns/Warranty Rate",KPI_Thresholds!$A$2:$F$12,4,FALSE),"Amber","Red")),IF(VLOOKUP("Returns/Warranty Rate",KPI_Thresholds!$A$2:$F$12,2,FALSE)="LOW",IF(W43&lt;=VLOOKUP("Returns/Warranty Rate",KPI_Thresholds!$A$2:$F$12,3,FALSE),"Green",IF(W43&lt;=VLOOKUP("Returns/Warranty Rate",KPI_Thresholds!$A$2:$F$12,4,FALSE),"Amber","Red")),IF(ABS(W43)&lt;=VLOOKUP("Returns/Warranty Rate",KPI_Thresholds!$A$2:$F$12,3,FALSE),"Green",IF(ABS(W43)&lt;=VLOOKUP("Returns/Warranty Rate",KPI_Thresholds!$A$2:$F$12,4,FALSE),"Amber","Red")))))</f>
        <v/>
      </c>
      <c r="Y43" s="20">
        <f>IF(A43="","",SUM(IF(D43="Green",100,IF(D43="Amber",50,IF(D43="Red",0,"")))*VLOOKUP("On-Time Delivery (OTD)",KPI_Thresholds!$A$2:$F$12,6,FALSE),IF(F43="Green",100,IF(F43="Amber",50,IF(F43="Red",0,"")))*VLOOKUP("PPM (defective units)",KPI_Thresholds!$A$2:$F$12,6,FALSE),IF(H43="Green",100,IF(H43="Amber",50,IF(H43="Red",0,"")))*VLOOKUP("AQL Acceptance Rate",KPI_Thresholds!$A$2:$F$12,6,FALSE),IF(J43="Green",100,IF(J43="Amber",50,IF(J43="Red",0,"")))*VLOOKUP("COPQ % of spend",KPI_Thresholds!$A$2:$F$12,6,FALSE),IF(L43="Green",100,IF(L43="Amber",50,IF(L43="Red",0,"")))*VLOOKUP("Compliance Pass Rate",KPI_Thresholds!$A$2:$F$12,6,FALSE),IF(N43="Green",100,IF(N43="Amber",50,IF(N43="Red",0,"")))*VLOOKUP("Documentation Accuracy",KPI_Thresholds!$A$2:$F$12,6,FALSE),IF(P43="Green",100,IF(P43="Amber",50,IF(P43="Red",0,"")))*VLOOKUP("Lead Time Variance %",KPI_Thresholds!$A$2:$F$12,6,FALSE),IF(R43="Green",100,IF(R43="Amber",50,IF(R43="Red",0,"")))*VLOOKUP("Price Variance vs PO",KPI_Thresholds!$A$2:$F$12,6,FALSE),IF(T43="Green",100,IF(T43="Amber",50,IF(T43="Red",0,"")))*VLOOKUP("NCR Acknowledge Time",KPI_Thresholds!$A$2:$F$12,6,FALSE),IF(V43="Green",100,IF(V43="Amber",50,IF(V43="Red",0,"")))*VLOOKUP("CAP/8D Closure Time",KPI_Thresholds!$A$2:$F$12,6,FALSE),IF(X43="Green",100,IF(X43="Amber",50,IF(X43="Red",0,"")))*VLOOKUP("Returns/Warranty Rate",KPI_Thresholds!$A$2:$F$12,6,FALSE))/100)</f>
        <v/>
      </c>
      <c r="Z43" s="16">
        <f>IF(A43="","",IF(OR(D43="Red",L43="Red"),"Conditional",IF(Y43&gt;=90,"Preferred",IF(Y43&gt;=75,"Approved","Conditional"))))</f>
        <v/>
      </c>
    </row>
    <row r="44">
      <c r="A44" s="16">
        <f>Monthly_Input!A44</f>
        <v/>
      </c>
      <c r="B44" s="17">
        <f>Monthly_Input!B44</f>
        <v/>
      </c>
      <c r="C44" s="18">
        <f>Monthly_Input!C44</f>
        <v/>
      </c>
      <c r="D44" s="16">
        <f>IF(C44="","",IF(VLOOKUP("On-Time Delivery (OTD)",KPI_Thresholds!$A$2:$F$12,2,FALSE)="HIGH",IF(C44&gt;=VLOOKUP("On-Time Delivery (OTD)",KPI_Thresholds!$A$2:$F$12,3,FALSE),"Green",IF(C44&gt;=VLOOKUP("On-Time Delivery (OTD)",KPI_Thresholds!$A$2:$F$12,4,FALSE),"Amber","Red")),IF(VLOOKUP("On-Time Delivery (OTD)",KPI_Thresholds!$A$2:$F$12,2,FALSE)="LOW",IF(C44&lt;=VLOOKUP("On-Time Delivery (OTD)",KPI_Thresholds!$A$2:$F$12,3,FALSE),"Green",IF(C44&lt;=VLOOKUP("On-Time Delivery (OTD)",KPI_Thresholds!$A$2:$F$12,4,FALSE),"Amber","Red")),IF(ABS(C44)&lt;=VLOOKUP("On-Time Delivery (OTD)",KPI_Thresholds!$A$2:$F$12,3,FALSE),"Green",IF(ABS(C44)&lt;=VLOOKUP("On-Time Delivery (OTD)",KPI_Thresholds!$A$2:$F$12,4,FALSE),"Amber","Red")))))</f>
        <v/>
      </c>
      <c r="E44" s="19">
        <f>Monthly_Input!D44</f>
        <v/>
      </c>
      <c r="F44" s="16">
        <f>IF(E44="","",IF(VLOOKUP("PPM (defective units)",KPI_Thresholds!$A$2:$F$12,2,FALSE)="HIGH",IF(E44&gt;=VLOOKUP("PPM (defective units)",KPI_Thresholds!$A$2:$F$12,3,FALSE),"Green",IF(E44&gt;=VLOOKUP("PPM (defective units)",KPI_Thresholds!$A$2:$F$12,4,FALSE),"Amber","Red")),IF(VLOOKUP("PPM (defective units)",KPI_Thresholds!$A$2:$F$12,2,FALSE)="LOW",IF(E44&lt;=VLOOKUP("PPM (defective units)",KPI_Thresholds!$A$2:$F$12,3,FALSE),"Green",IF(E44&lt;=VLOOKUP("PPM (defective units)",KPI_Thresholds!$A$2:$F$12,4,FALSE),"Amber","Red")),IF(ABS(E44)&lt;=VLOOKUP("PPM (defective units)",KPI_Thresholds!$A$2:$F$12,3,FALSE),"Green",IF(ABS(E44)&lt;=VLOOKUP("PPM (defective units)",KPI_Thresholds!$A$2:$F$12,4,FALSE),"Amber","Red")))))</f>
        <v/>
      </c>
      <c r="G44" s="18">
        <f>Monthly_Input!E44</f>
        <v/>
      </c>
      <c r="H44" s="16">
        <f>IF(G44="","",IF(VLOOKUP("AQL Acceptance Rate",KPI_Thresholds!$A$2:$F$12,2,FALSE)="HIGH",IF(G44&gt;=VLOOKUP("AQL Acceptance Rate",KPI_Thresholds!$A$2:$F$12,3,FALSE),"Green",IF(G44&gt;=VLOOKUP("AQL Acceptance Rate",KPI_Thresholds!$A$2:$F$12,4,FALSE),"Amber","Red")),IF(VLOOKUP("AQL Acceptance Rate",KPI_Thresholds!$A$2:$F$12,2,FALSE)="LOW",IF(G44&lt;=VLOOKUP("AQL Acceptance Rate",KPI_Thresholds!$A$2:$F$12,3,FALSE),"Green",IF(G44&lt;=VLOOKUP("AQL Acceptance Rate",KPI_Thresholds!$A$2:$F$12,4,FALSE),"Amber","Red")),IF(ABS(G44)&lt;=VLOOKUP("AQL Acceptance Rate",KPI_Thresholds!$A$2:$F$12,3,FALSE),"Green",IF(ABS(G44)&lt;=VLOOKUP("AQL Acceptance Rate",KPI_Thresholds!$A$2:$F$12,4,FALSE),"Amber","Red")))))</f>
        <v/>
      </c>
      <c r="I44" s="18">
        <f>Monthly_Input!F44</f>
        <v/>
      </c>
      <c r="J44" s="16">
        <f>IF(I44="","",IF(VLOOKUP("COPQ % of spend",KPI_Thresholds!$A$2:$F$12,2,FALSE)="HIGH",IF(I44&gt;=VLOOKUP("COPQ % of spend",KPI_Thresholds!$A$2:$F$12,3,FALSE),"Green",IF(I44&gt;=VLOOKUP("COPQ % of spend",KPI_Thresholds!$A$2:$F$12,4,FALSE),"Amber","Red")),IF(VLOOKUP("COPQ % of spend",KPI_Thresholds!$A$2:$F$12,2,FALSE)="LOW",IF(I44&lt;=VLOOKUP("COPQ % of spend",KPI_Thresholds!$A$2:$F$12,3,FALSE),"Green",IF(I44&lt;=VLOOKUP("COPQ % of spend",KPI_Thresholds!$A$2:$F$12,4,FALSE),"Amber","Red")),IF(ABS(I44)&lt;=VLOOKUP("COPQ % of spend",KPI_Thresholds!$A$2:$F$12,3,FALSE),"Green",IF(ABS(I44)&lt;=VLOOKUP("COPQ % of spend",KPI_Thresholds!$A$2:$F$12,4,FALSE),"Amber","Red")))))</f>
        <v/>
      </c>
      <c r="K44" s="18">
        <f>Monthly_Input!G44</f>
        <v/>
      </c>
      <c r="L44" s="16">
        <f>IF(K44="","",IF(VLOOKUP("Compliance Pass Rate",KPI_Thresholds!$A$2:$F$12,2,FALSE)="HIGH",IF(K44&gt;=VLOOKUP("Compliance Pass Rate",KPI_Thresholds!$A$2:$F$12,3,FALSE),"Green",IF(K44&gt;=VLOOKUP("Compliance Pass Rate",KPI_Thresholds!$A$2:$F$12,4,FALSE),"Amber","Red")),IF(VLOOKUP("Compliance Pass Rate",KPI_Thresholds!$A$2:$F$12,2,FALSE)="LOW",IF(K44&lt;=VLOOKUP("Compliance Pass Rate",KPI_Thresholds!$A$2:$F$12,3,FALSE),"Green",IF(K44&lt;=VLOOKUP("Compliance Pass Rate",KPI_Thresholds!$A$2:$F$12,4,FALSE),"Amber","Red")),IF(ABS(K44)&lt;=VLOOKUP("Compliance Pass Rate",KPI_Thresholds!$A$2:$F$12,3,FALSE),"Green",IF(ABS(K44)&lt;=VLOOKUP("Compliance Pass Rate",KPI_Thresholds!$A$2:$F$12,4,FALSE),"Amber","Red")))))</f>
        <v/>
      </c>
      <c r="M44" s="18">
        <f>Monthly_Input!H44</f>
        <v/>
      </c>
      <c r="N44" s="16">
        <f>IF(M44="","",IF(VLOOKUP("Documentation Accuracy",KPI_Thresholds!$A$2:$F$12,2,FALSE)="HIGH",IF(M44&gt;=VLOOKUP("Documentation Accuracy",KPI_Thresholds!$A$2:$F$12,3,FALSE),"Green",IF(M44&gt;=VLOOKUP("Documentation Accuracy",KPI_Thresholds!$A$2:$F$12,4,FALSE),"Amber","Red")),IF(VLOOKUP("Documentation Accuracy",KPI_Thresholds!$A$2:$F$12,2,FALSE)="LOW",IF(M44&lt;=VLOOKUP("Documentation Accuracy",KPI_Thresholds!$A$2:$F$12,3,FALSE),"Green",IF(M44&lt;=VLOOKUP("Documentation Accuracy",KPI_Thresholds!$A$2:$F$12,4,FALSE),"Amber","Red")),IF(ABS(M44)&lt;=VLOOKUP("Documentation Accuracy",KPI_Thresholds!$A$2:$F$12,3,FALSE),"Green",IF(ABS(M44)&lt;=VLOOKUP("Documentation Accuracy",KPI_Thresholds!$A$2:$F$12,4,FALSE),"Amber","Red")))))</f>
        <v/>
      </c>
      <c r="O44" s="18">
        <f>Monthly_Input!K44</f>
        <v/>
      </c>
      <c r="P44" s="16">
        <f>IF(O44="","",IF(VLOOKUP("Lead Time Variance %",KPI_Thresholds!$A$2:$F$12,2,FALSE)="HIGH",IF(O44&gt;=VLOOKUP("Lead Time Variance %",KPI_Thresholds!$A$2:$F$12,3,FALSE),"Green",IF(O44&gt;=VLOOKUP("Lead Time Variance %",KPI_Thresholds!$A$2:$F$12,4,FALSE),"Amber","Red")),IF(VLOOKUP("Lead Time Variance %",KPI_Thresholds!$A$2:$F$12,2,FALSE)="LOW",IF(O44&lt;=VLOOKUP("Lead Time Variance %",KPI_Thresholds!$A$2:$F$12,3,FALSE),"Green",IF(O44&lt;=VLOOKUP("Lead Time Variance %",KPI_Thresholds!$A$2:$F$12,4,FALSE),"Amber","Red")),IF(ABS(O44)&lt;=VLOOKUP("Lead Time Variance %",KPI_Thresholds!$A$2:$F$12,3,FALSE),"Green",IF(ABS(O44)&lt;=VLOOKUP("Lead Time Variance %",KPI_Thresholds!$A$2:$F$12,4,FALSE),"Amber","Red")))))</f>
        <v/>
      </c>
      <c r="Q44" s="18">
        <f>Monthly_Input!N44</f>
        <v/>
      </c>
      <c r="R44" s="16">
        <f>IF(Q44="","",IF(VLOOKUP("Price Variance vs PO",KPI_Thresholds!$A$2:$F$12,2,FALSE)="HIGH",IF(Q44&gt;=VLOOKUP("Price Variance vs PO",KPI_Thresholds!$A$2:$F$12,3,FALSE),"Green",IF(Q44&gt;=VLOOKUP("Price Variance vs PO",KPI_Thresholds!$A$2:$F$12,4,FALSE),"Amber","Red")),IF(VLOOKUP("Price Variance vs PO",KPI_Thresholds!$A$2:$F$12,2,FALSE)="LOW",IF(Q44&lt;=VLOOKUP("Price Variance vs PO",KPI_Thresholds!$A$2:$F$12,3,FALSE),"Green",IF(Q44&lt;=VLOOKUP("Price Variance vs PO",KPI_Thresholds!$A$2:$F$12,4,FALSE),"Amber","Red")),IF(ABS(Q44)&lt;=VLOOKUP("Price Variance vs PO",KPI_Thresholds!$A$2:$F$12,3,FALSE),"Green",IF(ABS(Q44)&lt;=VLOOKUP("Price Variance vs PO",KPI_Thresholds!$A$2:$F$12,4,FALSE),"Amber","Red")))))</f>
        <v/>
      </c>
      <c r="S44" s="19">
        <f>Monthly_Input!O44</f>
        <v/>
      </c>
      <c r="T44" s="16">
        <f>IF(S44="","",IF(VLOOKUP("NCR Acknowledge Time",KPI_Thresholds!$A$2:$F$12,2,FALSE)="HIGH",IF(S44&gt;=VLOOKUP("NCR Acknowledge Time",KPI_Thresholds!$A$2:$F$12,3,FALSE),"Green",IF(S44&gt;=VLOOKUP("NCR Acknowledge Time",KPI_Thresholds!$A$2:$F$12,4,FALSE),"Amber","Red")),IF(VLOOKUP("NCR Acknowledge Time",KPI_Thresholds!$A$2:$F$12,2,FALSE)="LOW",IF(S44&lt;=VLOOKUP("NCR Acknowledge Time",KPI_Thresholds!$A$2:$F$12,3,FALSE),"Green",IF(S44&lt;=VLOOKUP("NCR Acknowledge Time",KPI_Thresholds!$A$2:$F$12,4,FALSE),"Amber","Red")),IF(ABS(S44)&lt;=VLOOKUP("NCR Acknowledge Time",KPI_Thresholds!$A$2:$F$12,3,FALSE),"Green",IF(ABS(S44)&lt;=VLOOKUP("NCR Acknowledge Time",KPI_Thresholds!$A$2:$F$12,4,FALSE),"Amber","Red")))))</f>
        <v/>
      </c>
      <c r="U44" s="19">
        <f>Monthly_Input!P44</f>
        <v/>
      </c>
      <c r="V44" s="16">
        <f>IF(U44="","",IF(VLOOKUP("CAP/8D Closure Time",KPI_Thresholds!$A$2:$F$12,2,FALSE)="HIGH",IF(U44&gt;=VLOOKUP("CAP/8D Closure Time",KPI_Thresholds!$A$2:$F$12,3,FALSE),"Green",IF(U44&gt;=VLOOKUP("CAP/8D Closure Time",KPI_Thresholds!$A$2:$F$12,4,FALSE),"Amber","Red")),IF(VLOOKUP("CAP/8D Closure Time",KPI_Thresholds!$A$2:$F$12,2,FALSE)="LOW",IF(U44&lt;=VLOOKUP("CAP/8D Closure Time",KPI_Thresholds!$A$2:$F$12,3,FALSE),"Green",IF(U44&lt;=VLOOKUP("CAP/8D Closure Time",KPI_Thresholds!$A$2:$F$12,4,FALSE),"Amber","Red")),IF(ABS(U44)&lt;=VLOOKUP("CAP/8D Closure Time",KPI_Thresholds!$A$2:$F$12,3,FALSE),"Green",IF(ABS(U44)&lt;=VLOOKUP("CAP/8D Closure Time",KPI_Thresholds!$A$2:$F$12,4,FALSE),"Amber","Red")))))</f>
        <v/>
      </c>
      <c r="W44" s="18">
        <f>Monthly_Input!Q44</f>
        <v/>
      </c>
      <c r="X44" s="16">
        <f>IF(W44="","",IF(VLOOKUP("Returns/Warranty Rate",KPI_Thresholds!$A$2:$F$12,2,FALSE)="HIGH",IF(W44&gt;=VLOOKUP("Returns/Warranty Rate",KPI_Thresholds!$A$2:$F$12,3,FALSE),"Green",IF(W44&gt;=VLOOKUP("Returns/Warranty Rate",KPI_Thresholds!$A$2:$F$12,4,FALSE),"Amber","Red")),IF(VLOOKUP("Returns/Warranty Rate",KPI_Thresholds!$A$2:$F$12,2,FALSE)="LOW",IF(W44&lt;=VLOOKUP("Returns/Warranty Rate",KPI_Thresholds!$A$2:$F$12,3,FALSE),"Green",IF(W44&lt;=VLOOKUP("Returns/Warranty Rate",KPI_Thresholds!$A$2:$F$12,4,FALSE),"Amber","Red")),IF(ABS(W44)&lt;=VLOOKUP("Returns/Warranty Rate",KPI_Thresholds!$A$2:$F$12,3,FALSE),"Green",IF(ABS(W44)&lt;=VLOOKUP("Returns/Warranty Rate",KPI_Thresholds!$A$2:$F$12,4,FALSE),"Amber","Red")))))</f>
        <v/>
      </c>
      <c r="Y44" s="20">
        <f>IF(A44="","",SUM(IF(D44="Green",100,IF(D44="Amber",50,IF(D44="Red",0,"")))*VLOOKUP("On-Time Delivery (OTD)",KPI_Thresholds!$A$2:$F$12,6,FALSE),IF(F44="Green",100,IF(F44="Amber",50,IF(F44="Red",0,"")))*VLOOKUP("PPM (defective units)",KPI_Thresholds!$A$2:$F$12,6,FALSE),IF(H44="Green",100,IF(H44="Amber",50,IF(H44="Red",0,"")))*VLOOKUP("AQL Acceptance Rate",KPI_Thresholds!$A$2:$F$12,6,FALSE),IF(J44="Green",100,IF(J44="Amber",50,IF(J44="Red",0,"")))*VLOOKUP("COPQ % of spend",KPI_Thresholds!$A$2:$F$12,6,FALSE),IF(L44="Green",100,IF(L44="Amber",50,IF(L44="Red",0,"")))*VLOOKUP("Compliance Pass Rate",KPI_Thresholds!$A$2:$F$12,6,FALSE),IF(N44="Green",100,IF(N44="Amber",50,IF(N44="Red",0,"")))*VLOOKUP("Documentation Accuracy",KPI_Thresholds!$A$2:$F$12,6,FALSE),IF(P44="Green",100,IF(P44="Amber",50,IF(P44="Red",0,"")))*VLOOKUP("Lead Time Variance %",KPI_Thresholds!$A$2:$F$12,6,FALSE),IF(R44="Green",100,IF(R44="Amber",50,IF(R44="Red",0,"")))*VLOOKUP("Price Variance vs PO",KPI_Thresholds!$A$2:$F$12,6,FALSE),IF(T44="Green",100,IF(T44="Amber",50,IF(T44="Red",0,"")))*VLOOKUP("NCR Acknowledge Time",KPI_Thresholds!$A$2:$F$12,6,FALSE),IF(V44="Green",100,IF(V44="Amber",50,IF(V44="Red",0,"")))*VLOOKUP("CAP/8D Closure Time",KPI_Thresholds!$A$2:$F$12,6,FALSE),IF(X44="Green",100,IF(X44="Amber",50,IF(X44="Red",0,"")))*VLOOKUP("Returns/Warranty Rate",KPI_Thresholds!$A$2:$F$12,6,FALSE))/100)</f>
        <v/>
      </c>
      <c r="Z44" s="16">
        <f>IF(A44="","",IF(OR(D44="Red",L44="Red"),"Conditional",IF(Y44&gt;=90,"Preferred",IF(Y44&gt;=75,"Approved","Conditional"))))</f>
        <v/>
      </c>
    </row>
    <row r="45">
      <c r="A45" s="16">
        <f>Monthly_Input!A45</f>
        <v/>
      </c>
      <c r="B45" s="17">
        <f>Monthly_Input!B45</f>
        <v/>
      </c>
      <c r="C45" s="18">
        <f>Monthly_Input!C45</f>
        <v/>
      </c>
      <c r="D45" s="16">
        <f>IF(C45="","",IF(VLOOKUP("On-Time Delivery (OTD)",KPI_Thresholds!$A$2:$F$12,2,FALSE)="HIGH",IF(C45&gt;=VLOOKUP("On-Time Delivery (OTD)",KPI_Thresholds!$A$2:$F$12,3,FALSE),"Green",IF(C45&gt;=VLOOKUP("On-Time Delivery (OTD)",KPI_Thresholds!$A$2:$F$12,4,FALSE),"Amber","Red")),IF(VLOOKUP("On-Time Delivery (OTD)",KPI_Thresholds!$A$2:$F$12,2,FALSE)="LOW",IF(C45&lt;=VLOOKUP("On-Time Delivery (OTD)",KPI_Thresholds!$A$2:$F$12,3,FALSE),"Green",IF(C45&lt;=VLOOKUP("On-Time Delivery (OTD)",KPI_Thresholds!$A$2:$F$12,4,FALSE),"Amber","Red")),IF(ABS(C45)&lt;=VLOOKUP("On-Time Delivery (OTD)",KPI_Thresholds!$A$2:$F$12,3,FALSE),"Green",IF(ABS(C45)&lt;=VLOOKUP("On-Time Delivery (OTD)",KPI_Thresholds!$A$2:$F$12,4,FALSE),"Amber","Red")))))</f>
        <v/>
      </c>
      <c r="E45" s="19">
        <f>Monthly_Input!D45</f>
        <v/>
      </c>
      <c r="F45" s="16">
        <f>IF(E45="","",IF(VLOOKUP("PPM (defective units)",KPI_Thresholds!$A$2:$F$12,2,FALSE)="HIGH",IF(E45&gt;=VLOOKUP("PPM (defective units)",KPI_Thresholds!$A$2:$F$12,3,FALSE),"Green",IF(E45&gt;=VLOOKUP("PPM (defective units)",KPI_Thresholds!$A$2:$F$12,4,FALSE),"Amber","Red")),IF(VLOOKUP("PPM (defective units)",KPI_Thresholds!$A$2:$F$12,2,FALSE)="LOW",IF(E45&lt;=VLOOKUP("PPM (defective units)",KPI_Thresholds!$A$2:$F$12,3,FALSE),"Green",IF(E45&lt;=VLOOKUP("PPM (defective units)",KPI_Thresholds!$A$2:$F$12,4,FALSE),"Amber","Red")),IF(ABS(E45)&lt;=VLOOKUP("PPM (defective units)",KPI_Thresholds!$A$2:$F$12,3,FALSE),"Green",IF(ABS(E45)&lt;=VLOOKUP("PPM (defective units)",KPI_Thresholds!$A$2:$F$12,4,FALSE),"Amber","Red")))))</f>
        <v/>
      </c>
      <c r="G45" s="18">
        <f>Monthly_Input!E45</f>
        <v/>
      </c>
      <c r="H45" s="16">
        <f>IF(G45="","",IF(VLOOKUP("AQL Acceptance Rate",KPI_Thresholds!$A$2:$F$12,2,FALSE)="HIGH",IF(G45&gt;=VLOOKUP("AQL Acceptance Rate",KPI_Thresholds!$A$2:$F$12,3,FALSE),"Green",IF(G45&gt;=VLOOKUP("AQL Acceptance Rate",KPI_Thresholds!$A$2:$F$12,4,FALSE),"Amber","Red")),IF(VLOOKUP("AQL Acceptance Rate",KPI_Thresholds!$A$2:$F$12,2,FALSE)="LOW",IF(G45&lt;=VLOOKUP("AQL Acceptance Rate",KPI_Thresholds!$A$2:$F$12,3,FALSE),"Green",IF(G45&lt;=VLOOKUP("AQL Acceptance Rate",KPI_Thresholds!$A$2:$F$12,4,FALSE),"Amber","Red")),IF(ABS(G45)&lt;=VLOOKUP("AQL Acceptance Rate",KPI_Thresholds!$A$2:$F$12,3,FALSE),"Green",IF(ABS(G45)&lt;=VLOOKUP("AQL Acceptance Rate",KPI_Thresholds!$A$2:$F$12,4,FALSE),"Amber","Red")))))</f>
        <v/>
      </c>
      <c r="I45" s="18">
        <f>Monthly_Input!F45</f>
        <v/>
      </c>
      <c r="J45" s="16">
        <f>IF(I45="","",IF(VLOOKUP("COPQ % of spend",KPI_Thresholds!$A$2:$F$12,2,FALSE)="HIGH",IF(I45&gt;=VLOOKUP("COPQ % of spend",KPI_Thresholds!$A$2:$F$12,3,FALSE),"Green",IF(I45&gt;=VLOOKUP("COPQ % of spend",KPI_Thresholds!$A$2:$F$12,4,FALSE),"Amber","Red")),IF(VLOOKUP("COPQ % of spend",KPI_Thresholds!$A$2:$F$12,2,FALSE)="LOW",IF(I45&lt;=VLOOKUP("COPQ % of spend",KPI_Thresholds!$A$2:$F$12,3,FALSE),"Green",IF(I45&lt;=VLOOKUP("COPQ % of spend",KPI_Thresholds!$A$2:$F$12,4,FALSE),"Amber","Red")),IF(ABS(I45)&lt;=VLOOKUP("COPQ % of spend",KPI_Thresholds!$A$2:$F$12,3,FALSE),"Green",IF(ABS(I45)&lt;=VLOOKUP("COPQ % of spend",KPI_Thresholds!$A$2:$F$12,4,FALSE),"Amber","Red")))))</f>
        <v/>
      </c>
      <c r="K45" s="18">
        <f>Monthly_Input!G45</f>
        <v/>
      </c>
      <c r="L45" s="16">
        <f>IF(K45="","",IF(VLOOKUP("Compliance Pass Rate",KPI_Thresholds!$A$2:$F$12,2,FALSE)="HIGH",IF(K45&gt;=VLOOKUP("Compliance Pass Rate",KPI_Thresholds!$A$2:$F$12,3,FALSE),"Green",IF(K45&gt;=VLOOKUP("Compliance Pass Rate",KPI_Thresholds!$A$2:$F$12,4,FALSE),"Amber","Red")),IF(VLOOKUP("Compliance Pass Rate",KPI_Thresholds!$A$2:$F$12,2,FALSE)="LOW",IF(K45&lt;=VLOOKUP("Compliance Pass Rate",KPI_Thresholds!$A$2:$F$12,3,FALSE),"Green",IF(K45&lt;=VLOOKUP("Compliance Pass Rate",KPI_Thresholds!$A$2:$F$12,4,FALSE),"Amber","Red")),IF(ABS(K45)&lt;=VLOOKUP("Compliance Pass Rate",KPI_Thresholds!$A$2:$F$12,3,FALSE),"Green",IF(ABS(K45)&lt;=VLOOKUP("Compliance Pass Rate",KPI_Thresholds!$A$2:$F$12,4,FALSE),"Amber","Red")))))</f>
        <v/>
      </c>
      <c r="M45" s="18">
        <f>Monthly_Input!H45</f>
        <v/>
      </c>
      <c r="N45" s="16">
        <f>IF(M45="","",IF(VLOOKUP("Documentation Accuracy",KPI_Thresholds!$A$2:$F$12,2,FALSE)="HIGH",IF(M45&gt;=VLOOKUP("Documentation Accuracy",KPI_Thresholds!$A$2:$F$12,3,FALSE),"Green",IF(M45&gt;=VLOOKUP("Documentation Accuracy",KPI_Thresholds!$A$2:$F$12,4,FALSE),"Amber","Red")),IF(VLOOKUP("Documentation Accuracy",KPI_Thresholds!$A$2:$F$12,2,FALSE)="LOW",IF(M45&lt;=VLOOKUP("Documentation Accuracy",KPI_Thresholds!$A$2:$F$12,3,FALSE),"Green",IF(M45&lt;=VLOOKUP("Documentation Accuracy",KPI_Thresholds!$A$2:$F$12,4,FALSE),"Amber","Red")),IF(ABS(M45)&lt;=VLOOKUP("Documentation Accuracy",KPI_Thresholds!$A$2:$F$12,3,FALSE),"Green",IF(ABS(M45)&lt;=VLOOKUP("Documentation Accuracy",KPI_Thresholds!$A$2:$F$12,4,FALSE),"Amber","Red")))))</f>
        <v/>
      </c>
      <c r="O45" s="18">
        <f>Monthly_Input!K45</f>
        <v/>
      </c>
      <c r="P45" s="16">
        <f>IF(O45="","",IF(VLOOKUP("Lead Time Variance %",KPI_Thresholds!$A$2:$F$12,2,FALSE)="HIGH",IF(O45&gt;=VLOOKUP("Lead Time Variance %",KPI_Thresholds!$A$2:$F$12,3,FALSE),"Green",IF(O45&gt;=VLOOKUP("Lead Time Variance %",KPI_Thresholds!$A$2:$F$12,4,FALSE),"Amber","Red")),IF(VLOOKUP("Lead Time Variance %",KPI_Thresholds!$A$2:$F$12,2,FALSE)="LOW",IF(O45&lt;=VLOOKUP("Lead Time Variance %",KPI_Thresholds!$A$2:$F$12,3,FALSE),"Green",IF(O45&lt;=VLOOKUP("Lead Time Variance %",KPI_Thresholds!$A$2:$F$12,4,FALSE),"Amber","Red")),IF(ABS(O45)&lt;=VLOOKUP("Lead Time Variance %",KPI_Thresholds!$A$2:$F$12,3,FALSE),"Green",IF(ABS(O45)&lt;=VLOOKUP("Lead Time Variance %",KPI_Thresholds!$A$2:$F$12,4,FALSE),"Amber","Red")))))</f>
        <v/>
      </c>
      <c r="Q45" s="18">
        <f>Monthly_Input!N45</f>
        <v/>
      </c>
      <c r="R45" s="16">
        <f>IF(Q45="","",IF(VLOOKUP("Price Variance vs PO",KPI_Thresholds!$A$2:$F$12,2,FALSE)="HIGH",IF(Q45&gt;=VLOOKUP("Price Variance vs PO",KPI_Thresholds!$A$2:$F$12,3,FALSE),"Green",IF(Q45&gt;=VLOOKUP("Price Variance vs PO",KPI_Thresholds!$A$2:$F$12,4,FALSE),"Amber","Red")),IF(VLOOKUP("Price Variance vs PO",KPI_Thresholds!$A$2:$F$12,2,FALSE)="LOW",IF(Q45&lt;=VLOOKUP("Price Variance vs PO",KPI_Thresholds!$A$2:$F$12,3,FALSE),"Green",IF(Q45&lt;=VLOOKUP("Price Variance vs PO",KPI_Thresholds!$A$2:$F$12,4,FALSE),"Amber","Red")),IF(ABS(Q45)&lt;=VLOOKUP("Price Variance vs PO",KPI_Thresholds!$A$2:$F$12,3,FALSE),"Green",IF(ABS(Q45)&lt;=VLOOKUP("Price Variance vs PO",KPI_Thresholds!$A$2:$F$12,4,FALSE),"Amber","Red")))))</f>
        <v/>
      </c>
      <c r="S45" s="19">
        <f>Monthly_Input!O45</f>
        <v/>
      </c>
      <c r="T45" s="16">
        <f>IF(S45="","",IF(VLOOKUP("NCR Acknowledge Time",KPI_Thresholds!$A$2:$F$12,2,FALSE)="HIGH",IF(S45&gt;=VLOOKUP("NCR Acknowledge Time",KPI_Thresholds!$A$2:$F$12,3,FALSE),"Green",IF(S45&gt;=VLOOKUP("NCR Acknowledge Time",KPI_Thresholds!$A$2:$F$12,4,FALSE),"Amber","Red")),IF(VLOOKUP("NCR Acknowledge Time",KPI_Thresholds!$A$2:$F$12,2,FALSE)="LOW",IF(S45&lt;=VLOOKUP("NCR Acknowledge Time",KPI_Thresholds!$A$2:$F$12,3,FALSE),"Green",IF(S45&lt;=VLOOKUP("NCR Acknowledge Time",KPI_Thresholds!$A$2:$F$12,4,FALSE),"Amber","Red")),IF(ABS(S45)&lt;=VLOOKUP("NCR Acknowledge Time",KPI_Thresholds!$A$2:$F$12,3,FALSE),"Green",IF(ABS(S45)&lt;=VLOOKUP("NCR Acknowledge Time",KPI_Thresholds!$A$2:$F$12,4,FALSE),"Amber","Red")))))</f>
        <v/>
      </c>
      <c r="U45" s="19">
        <f>Monthly_Input!P45</f>
        <v/>
      </c>
      <c r="V45" s="16">
        <f>IF(U45="","",IF(VLOOKUP("CAP/8D Closure Time",KPI_Thresholds!$A$2:$F$12,2,FALSE)="HIGH",IF(U45&gt;=VLOOKUP("CAP/8D Closure Time",KPI_Thresholds!$A$2:$F$12,3,FALSE),"Green",IF(U45&gt;=VLOOKUP("CAP/8D Closure Time",KPI_Thresholds!$A$2:$F$12,4,FALSE),"Amber","Red")),IF(VLOOKUP("CAP/8D Closure Time",KPI_Thresholds!$A$2:$F$12,2,FALSE)="LOW",IF(U45&lt;=VLOOKUP("CAP/8D Closure Time",KPI_Thresholds!$A$2:$F$12,3,FALSE),"Green",IF(U45&lt;=VLOOKUP("CAP/8D Closure Time",KPI_Thresholds!$A$2:$F$12,4,FALSE),"Amber","Red")),IF(ABS(U45)&lt;=VLOOKUP("CAP/8D Closure Time",KPI_Thresholds!$A$2:$F$12,3,FALSE),"Green",IF(ABS(U45)&lt;=VLOOKUP("CAP/8D Closure Time",KPI_Thresholds!$A$2:$F$12,4,FALSE),"Amber","Red")))))</f>
        <v/>
      </c>
      <c r="W45" s="18">
        <f>Monthly_Input!Q45</f>
        <v/>
      </c>
      <c r="X45" s="16">
        <f>IF(W45="","",IF(VLOOKUP("Returns/Warranty Rate",KPI_Thresholds!$A$2:$F$12,2,FALSE)="HIGH",IF(W45&gt;=VLOOKUP("Returns/Warranty Rate",KPI_Thresholds!$A$2:$F$12,3,FALSE),"Green",IF(W45&gt;=VLOOKUP("Returns/Warranty Rate",KPI_Thresholds!$A$2:$F$12,4,FALSE),"Amber","Red")),IF(VLOOKUP("Returns/Warranty Rate",KPI_Thresholds!$A$2:$F$12,2,FALSE)="LOW",IF(W45&lt;=VLOOKUP("Returns/Warranty Rate",KPI_Thresholds!$A$2:$F$12,3,FALSE),"Green",IF(W45&lt;=VLOOKUP("Returns/Warranty Rate",KPI_Thresholds!$A$2:$F$12,4,FALSE),"Amber","Red")),IF(ABS(W45)&lt;=VLOOKUP("Returns/Warranty Rate",KPI_Thresholds!$A$2:$F$12,3,FALSE),"Green",IF(ABS(W45)&lt;=VLOOKUP("Returns/Warranty Rate",KPI_Thresholds!$A$2:$F$12,4,FALSE),"Amber","Red")))))</f>
        <v/>
      </c>
      <c r="Y45" s="20">
        <f>IF(A45="","",SUM(IF(D45="Green",100,IF(D45="Amber",50,IF(D45="Red",0,"")))*VLOOKUP("On-Time Delivery (OTD)",KPI_Thresholds!$A$2:$F$12,6,FALSE),IF(F45="Green",100,IF(F45="Amber",50,IF(F45="Red",0,"")))*VLOOKUP("PPM (defective units)",KPI_Thresholds!$A$2:$F$12,6,FALSE),IF(H45="Green",100,IF(H45="Amber",50,IF(H45="Red",0,"")))*VLOOKUP("AQL Acceptance Rate",KPI_Thresholds!$A$2:$F$12,6,FALSE),IF(J45="Green",100,IF(J45="Amber",50,IF(J45="Red",0,"")))*VLOOKUP("COPQ % of spend",KPI_Thresholds!$A$2:$F$12,6,FALSE),IF(L45="Green",100,IF(L45="Amber",50,IF(L45="Red",0,"")))*VLOOKUP("Compliance Pass Rate",KPI_Thresholds!$A$2:$F$12,6,FALSE),IF(N45="Green",100,IF(N45="Amber",50,IF(N45="Red",0,"")))*VLOOKUP("Documentation Accuracy",KPI_Thresholds!$A$2:$F$12,6,FALSE),IF(P45="Green",100,IF(P45="Amber",50,IF(P45="Red",0,"")))*VLOOKUP("Lead Time Variance %",KPI_Thresholds!$A$2:$F$12,6,FALSE),IF(R45="Green",100,IF(R45="Amber",50,IF(R45="Red",0,"")))*VLOOKUP("Price Variance vs PO",KPI_Thresholds!$A$2:$F$12,6,FALSE),IF(T45="Green",100,IF(T45="Amber",50,IF(T45="Red",0,"")))*VLOOKUP("NCR Acknowledge Time",KPI_Thresholds!$A$2:$F$12,6,FALSE),IF(V45="Green",100,IF(V45="Amber",50,IF(V45="Red",0,"")))*VLOOKUP("CAP/8D Closure Time",KPI_Thresholds!$A$2:$F$12,6,FALSE),IF(X45="Green",100,IF(X45="Amber",50,IF(X45="Red",0,"")))*VLOOKUP("Returns/Warranty Rate",KPI_Thresholds!$A$2:$F$12,6,FALSE))/100)</f>
        <v/>
      </c>
      <c r="Z45" s="16">
        <f>IF(A45="","",IF(OR(D45="Red",L45="Red"),"Conditional",IF(Y45&gt;=90,"Preferred",IF(Y45&gt;=75,"Approved","Conditional"))))</f>
        <v/>
      </c>
    </row>
    <row r="46">
      <c r="A46" s="16">
        <f>Monthly_Input!A46</f>
        <v/>
      </c>
      <c r="B46" s="17">
        <f>Monthly_Input!B46</f>
        <v/>
      </c>
      <c r="C46" s="18">
        <f>Monthly_Input!C46</f>
        <v/>
      </c>
      <c r="D46" s="16">
        <f>IF(C46="","",IF(VLOOKUP("On-Time Delivery (OTD)",KPI_Thresholds!$A$2:$F$12,2,FALSE)="HIGH",IF(C46&gt;=VLOOKUP("On-Time Delivery (OTD)",KPI_Thresholds!$A$2:$F$12,3,FALSE),"Green",IF(C46&gt;=VLOOKUP("On-Time Delivery (OTD)",KPI_Thresholds!$A$2:$F$12,4,FALSE),"Amber","Red")),IF(VLOOKUP("On-Time Delivery (OTD)",KPI_Thresholds!$A$2:$F$12,2,FALSE)="LOW",IF(C46&lt;=VLOOKUP("On-Time Delivery (OTD)",KPI_Thresholds!$A$2:$F$12,3,FALSE),"Green",IF(C46&lt;=VLOOKUP("On-Time Delivery (OTD)",KPI_Thresholds!$A$2:$F$12,4,FALSE),"Amber","Red")),IF(ABS(C46)&lt;=VLOOKUP("On-Time Delivery (OTD)",KPI_Thresholds!$A$2:$F$12,3,FALSE),"Green",IF(ABS(C46)&lt;=VLOOKUP("On-Time Delivery (OTD)",KPI_Thresholds!$A$2:$F$12,4,FALSE),"Amber","Red")))))</f>
        <v/>
      </c>
      <c r="E46" s="19">
        <f>Monthly_Input!D46</f>
        <v/>
      </c>
      <c r="F46" s="16">
        <f>IF(E46="","",IF(VLOOKUP("PPM (defective units)",KPI_Thresholds!$A$2:$F$12,2,FALSE)="HIGH",IF(E46&gt;=VLOOKUP("PPM (defective units)",KPI_Thresholds!$A$2:$F$12,3,FALSE),"Green",IF(E46&gt;=VLOOKUP("PPM (defective units)",KPI_Thresholds!$A$2:$F$12,4,FALSE),"Amber","Red")),IF(VLOOKUP("PPM (defective units)",KPI_Thresholds!$A$2:$F$12,2,FALSE)="LOW",IF(E46&lt;=VLOOKUP("PPM (defective units)",KPI_Thresholds!$A$2:$F$12,3,FALSE),"Green",IF(E46&lt;=VLOOKUP("PPM (defective units)",KPI_Thresholds!$A$2:$F$12,4,FALSE),"Amber","Red")),IF(ABS(E46)&lt;=VLOOKUP("PPM (defective units)",KPI_Thresholds!$A$2:$F$12,3,FALSE),"Green",IF(ABS(E46)&lt;=VLOOKUP("PPM (defective units)",KPI_Thresholds!$A$2:$F$12,4,FALSE),"Amber","Red")))))</f>
        <v/>
      </c>
      <c r="G46" s="18">
        <f>Monthly_Input!E46</f>
        <v/>
      </c>
      <c r="H46" s="16">
        <f>IF(G46="","",IF(VLOOKUP("AQL Acceptance Rate",KPI_Thresholds!$A$2:$F$12,2,FALSE)="HIGH",IF(G46&gt;=VLOOKUP("AQL Acceptance Rate",KPI_Thresholds!$A$2:$F$12,3,FALSE),"Green",IF(G46&gt;=VLOOKUP("AQL Acceptance Rate",KPI_Thresholds!$A$2:$F$12,4,FALSE),"Amber","Red")),IF(VLOOKUP("AQL Acceptance Rate",KPI_Thresholds!$A$2:$F$12,2,FALSE)="LOW",IF(G46&lt;=VLOOKUP("AQL Acceptance Rate",KPI_Thresholds!$A$2:$F$12,3,FALSE),"Green",IF(G46&lt;=VLOOKUP("AQL Acceptance Rate",KPI_Thresholds!$A$2:$F$12,4,FALSE),"Amber","Red")),IF(ABS(G46)&lt;=VLOOKUP("AQL Acceptance Rate",KPI_Thresholds!$A$2:$F$12,3,FALSE),"Green",IF(ABS(G46)&lt;=VLOOKUP("AQL Acceptance Rate",KPI_Thresholds!$A$2:$F$12,4,FALSE),"Amber","Red")))))</f>
        <v/>
      </c>
      <c r="I46" s="18">
        <f>Monthly_Input!F46</f>
        <v/>
      </c>
      <c r="J46" s="16">
        <f>IF(I46="","",IF(VLOOKUP("COPQ % of spend",KPI_Thresholds!$A$2:$F$12,2,FALSE)="HIGH",IF(I46&gt;=VLOOKUP("COPQ % of spend",KPI_Thresholds!$A$2:$F$12,3,FALSE),"Green",IF(I46&gt;=VLOOKUP("COPQ % of spend",KPI_Thresholds!$A$2:$F$12,4,FALSE),"Amber","Red")),IF(VLOOKUP("COPQ % of spend",KPI_Thresholds!$A$2:$F$12,2,FALSE)="LOW",IF(I46&lt;=VLOOKUP("COPQ % of spend",KPI_Thresholds!$A$2:$F$12,3,FALSE),"Green",IF(I46&lt;=VLOOKUP("COPQ % of spend",KPI_Thresholds!$A$2:$F$12,4,FALSE),"Amber","Red")),IF(ABS(I46)&lt;=VLOOKUP("COPQ % of spend",KPI_Thresholds!$A$2:$F$12,3,FALSE),"Green",IF(ABS(I46)&lt;=VLOOKUP("COPQ % of spend",KPI_Thresholds!$A$2:$F$12,4,FALSE),"Amber","Red")))))</f>
        <v/>
      </c>
      <c r="K46" s="18">
        <f>Monthly_Input!G46</f>
        <v/>
      </c>
      <c r="L46" s="16">
        <f>IF(K46="","",IF(VLOOKUP("Compliance Pass Rate",KPI_Thresholds!$A$2:$F$12,2,FALSE)="HIGH",IF(K46&gt;=VLOOKUP("Compliance Pass Rate",KPI_Thresholds!$A$2:$F$12,3,FALSE),"Green",IF(K46&gt;=VLOOKUP("Compliance Pass Rate",KPI_Thresholds!$A$2:$F$12,4,FALSE),"Amber","Red")),IF(VLOOKUP("Compliance Pass Rate",KPI_Thresholds!$A$2:$F$12,2,FALSE)="LOW",IF(K46&lt;=VLOOKUP("Compliance Pass Rate",KPI_Thresholds!$A$2:$F$12,3,FALSE),"Green",IF(K46&lt;=VLOOKUP("Compliance Pass Rate",KPI_Thresholds!$A$2:$F$12,4,FALSE),"Amber","Red")),IF(ABS(K46)&lt;=VLOOKUP("Compliance Pass Rate",KPI_Thresholds!$A$2:$F$12,3,FALSE),"Green",IF(ABS(K46)&lt;=VLOOKUP("Compliance Pass Rate",KPI_Thresholds!$A$2:$F$12,4,FALSE),"Amber","Red")))))</f>
        <v/>
      </c>
      <c r="M46" s="18">
        <f>Monthly_Input!H46</f>
        <v/>
      </c>
      <c r="N46" s="16">
        <f>IF(M46="","",IF(VLOOKUP("Documentation Accuracy",KPI_Thresholds!$A$2:$F$12,2,FALSE)="HIGH",IF(M46&gt;=VLOOKUP("Documentation Accuracy",KPI_Thresholds!$A$2:$F$12,3,FALSE),"Green",IF(M46&gt;=VLOOKUP("Documentation Accuracy",KPI_Thresholds!$A$2:$F$12,4,FALSE),"Amber","Red")),IF(VLOOKUP("Documentation Accuracy",KPI_Thresholds!$A$2:$F$12,2,FALSE)="LOW",IF(M46&lt;=VLOOKUP("Documentation Accuracy",KPI_Thresholds!$A$2:$F$12,3,FALSE),"Green",IF(M46&lt;=VLOOKUP("Documentation Accuracy",KPI_Thresholds!$A$2:$F$12,4,FALSE),"Amber","Red")),IF(ABS(M46)&lt;=VLOOKUP("Documentation Accuracy",KPI_Thresholds!$A$2:$F$12,3,FALSE),"Green",IF(ABS(M46)&lt;=VLOOKUP("Documentation Accuracy",KPI_Thresholds!$A$2:$F$12,4,FALSE),"Amber","Red")))))</f>
        <v/>
      </c>
      <c r="O46" s="18">
        <f>Monthly_Input!K46</f>
        <v/>
      </c>
      <c r="P46" s="16">
        <f>IF(O46="","",IF(VLOOKUP("Lead Time Variance %",KPI_Thresholds!$A$2:$F$12,2,FALSE)="HIGH",IF(O46&gt;=VLOOKUP("Lead Time Variance %",KPI_Thresholds!$A$2:$F$12,3,FALSE),"Green",IF(O46&gt;=VLOOKUP("Lead Time Variance %",KPI_Thresholds!$A$2:$F$12,4,FALSE),"Amber","Red")),IF(VLOOKUP("Lead Time Variance %",KPI_Thresholds!$A$2:$F$12,2,FALSE)="LOW",IF(O46&lt;=VLOOKUP("Lead Time Variance %",KPI_Thresholds!$A$2:$F$12,3,FALSE),"Green",IF(O46&lt;=VLOOKUP("Lead Time Variance %",KPI_Thresholds!$A$2:$F$12,4,FALSE),"Amber","Red")),IF(ABS(O46)&lt;=VLOOKUP("Lead Time Variance %",KPI_Thresholds!$A$2:$F$12,3,FALSE),"Green",IF(ABS(O46)&lt;=VLOOKUP("Lead Time Variance %",KPI_Thresholds!$A$2:$F$12,4,FALSE),"Amber","Red")))))</f>
        <v/>
      </c>
      <c r="Q46" s="18">
        <f>Monthly_Input!N46</f>
        <v/>
      </c>
      <c r="R46" s="16">
        <f>IF(Q46="","",IF(VLOOKUP("Price Variance vs PO",KPI_Thresholds!$A$2:$F$12,2,FALSE)="HIGH",IF(Q46&gt;=VLOOKUP("Price Variance vs PO",KPI_Thresholds!$A$2:$F$12,3,FALSE),"Green",IF(Q46&gt;=VLOOKUP("Price Variance vs PO",KPI_Thresholds!$A$2:$F$12,4,FALSE),"Amber","Red")),IF(VLOOKUP("Price Variance vs PO",KPI_Thresholds!$A$2:$F$12,2,FALSE)="LOW",IF(Q46&lt;=VLOOKUP("Price Variance vs PO",KPI_Thresholds!$A$2:$F$12,3,FALSE),"Green",IF(Q46&lt;=VLOOKUP("Price Variance vs PO",KPI_Thresholds!$A$2:$F$12,4,FALSE),"Amber","Red")),IF(ABS(Q46)&lt;=VLOOKUP("Price Variance vs PO",KPI_Thresholds!$A$2:$F$12,3,FALSE),"Green",IF(ABS(Q46)&lt;=VLOOKUP("Price Variance vs PO",KPI_Thresholds!$A$2:$F$12,4,FALSE),"Amber","Red")))))</f>
        <v/>
      </c>
      <c r="S46" s="19">
        <f>Monthly_Input!O46</f>
        <v/>
      </c>
      <c r="T46" s="16">
        <f>IF(S46="","",IF(VLOOKUP("NCR Acknowledge Time",KPI_Thresholds!$A$2:$F$12,2,FALSE)="HIGH",IF(S46&gt;=VLOOKUP("NCR Acknowledge Time",KPI_Thresholds!$A$2:$F$12,3,FALSE),"Green",IF(S46&gt;=VLOOKUP("NCR Acknowledge Time",KPI_Thresholds!$A$2:$F$12,4,FALSE),"Amber","Red")),IF(VLOOKUP("NCR Acknowledge Time",KPI_Thresholds!$A$2:$F$12,2,FALSE)="LOW",IF(S46&lt;=VLOOKUP("NCR Acknowledge Time",KPI_Thresholds!$A$2:$F$12,3,FALSE),"Green",IF(S46&lt;=VLOOKUP("NCR Acknowledge Time",KPI_Thresholds!$A$2:$F$12,4,FALSE),"Amber","Red")),IF(ABS(S46)&lt;=VLOOKUP("NCR Acknowledge Time",KPI_Thresholds!$A$2:$F$12,3,FALSE),"Green",IF(ABS(S46)&lt;=VLOOKUP("NCR Acknowledge Time",KPI_Thresholds!$A$2:$F$12,4,FALSE),"Amber","Red")))))</f>
        <v/>
      </c>
      <c r="U46" s="19">
        <f>Monthly_Input!P46</f>
        <v/>
      </c>
      <c r="V46" s="16">
        <f>IF(U46="","",IF(VLOOKUP("CAP/8D Closure Time",KPI_Thresholds!$A$2:$F$12,2,FALSE)="HIGH",IF(U46&gt;=VLOOKUP("CAP/8D Closure Time",KPI_Thresholds!$A$2:$F$12,3,FALSE),"Green",IF(U46&gt;=VLOOKUP("CAP/8D Closure Time",KPI_Thresholds!$A$2:$F$12,4,FALSE),"Amber","Red")),IF(VLOOKUP("CAP/8D Closure Time",KPI_Thresholds!$A$2:$F$12,2,FALSE)="LOW",IF(U46&lt;=VLOOKUP("CAP/8D Closure Time",KPI_Thresholds!$A$2:$F$12,3,FALSE),"Green",IF(U46&lt;=VLOOKUP("CAP/8D Closure Time",KPI_Thresholds!$A$2:$F$12,4,FALSE),"Amber","Red")),IF(ABS(U46)&lt;=VLOOKUP("CAP/8D Closure Time",KPI_Thresholds!$A$2:$F$12,3,FALSE),"Green",IF(ABS(U46)&lt;=VLOOKUP("CAP/8D Closure Time",KPI_Thresholds!$A$2:$F$12,4,FALSE),"Amber","Red")))))</f>
        <v/>
      </c>
      <c r="W46" s="18">
        <f>Monthly_Input!Q46</f>
        <v/>
      </c>
      <c r="X46" s="16">
        <f>IF(W46="","",IF(VLOOKUP("Returns/Warranty Rate",KPI_Thresholds!$A$2:$F$12,2,FALSE)="HIGH",IF(W46&gt;=VLOOKUP("Returns/Warranty Rate",KPI_Thresholds!$A$2:$F$12,3,FALSE),"Green",IF(W46&gt;=VLOOKUP("Returns/Warranty Rate",KPI_Thresholds!$A$2:$F$12,4,FALSE),"Amber","Red")),IF(VLOOKUP("Returns/Warranty Rate",KPI_Thresholds!$A$2:$F$12,2,FALSE)="LOW",IF(W46&lt;=VLOOKUP("Returns/Warranty Rate",KPI_Thresholds!$A$2:$F$12,3,FALSE),"Green",IF(W46&lt;=VLOOKUP("Returns/Warranty Rate",KPI_Thresholds!$A$2:$F$12,4,FALSE),"Amber","Red")),IF(ABS(W46)&lt;=VLOOKUP("Returns/Warranty Rate",KPI_Thresholds!$A$2:$F$12,3,FALSE),"Green",IF(ABS(W46)&lt;=VLOOKUP("Returns/Warranty Rate",KPI_Thresholds!$A$2:$F$12,4,FALSE),"Amber","Red")))))</f>
        <v/>
      </c>
      <c r="Y46" s="20">
        <f>IF(A46="","",SUM(IF(D46="Green",100,IF(D46="Amber",50,IF(D46="Red",0,"")))*VLOOKUP("On-Time Delivery (OTD)",KPI_Thresholds!$A$2:$F$12,6,FALSE),IF(F46="Green",100,IF(F46="Amber",50,IF(F46="Red",0,"")))*VLOOKUP("PPM (defective units)",KPI_Thresholds!$A$2:$F$12,6,FALSE),IF(H46="Green",100,IF(H46="Amber",50,IF(H46="Red",0,"")))*VLOOKUP("AQL Acceptance Rate",KPI_Thresholds!$A$2:$F$12,6,FALSE),IF(J46="Green",100,IF(J46="Amber",50,IF(J46="Red",0,"")))*VLOOKUP("COPQ % of spend",KPI_Thresholds!$A$2:$F$12,6,FALSE),IF(L46="Green",100,IF(L46="Amber",50,IF(L46="Red",0,"")))*VLOOKUP("Compliance Pass Rate",KPI_Thresholds!$A$2:$F$12,6,FALSE),IF(N46="Green",100,IF(N46="Amber",50,IF(N46="Red",0,"")))*VLOOKUP("Documentation Accuracy",KPI_Thresholds!$A$2:$F$12,6,FALSE),IF(P46="Green",100,IF(P46="Amber",50,IF(P46="Red",0,"")))*VLOOKUP("Lead Time Variance %",KPI_Thresholds!$A$2:$F$12,6,FALSE),IF(R46="Green",100,IF(R46="Amber",50,IF(R46="Red",0,"")))*VLOOKUP("Price Variance vs PO",KPI_Thresholds!$A$2:$F$12,6,FALSE),IF(T46="Green",100,IF(T46="Amber",50,IF(T46="Red",0,"")))*VLOOKUP("NCR Acknowledge Time",KPI_Thresholds!$A$2:$F$12,6,FALSE),IF(V46="Green",100,IF(V46="Amber",50,IF(V46="Red",0,"")))*VLOOKUP("CAP/8D Closure Time",KPI_Thresholds!$A$2:$F$12,6,FALSE),IF(X46="Green",100,IF(X46="Amber",50,IF(X46="Red",0,"")))*VLOOKUP("Returns/Warranty Rate",KPI_Thresholds!$A$2:$F$12,6,FALSE))/100)</f>
        <v/>
      </c>
      <c r="Z46" s="16">
        <f>IF(A46="","",IF(OR(D46="Red",L46="Red"),"Conditional",IF(Y46&gt;=90,"Preferred",IF(Y46&gt;=75,"Approved","Conditional"))))</f>
        <v/>
      </c>
    </row>
    <row r="47">
      <c r="A47" s="16">
        <f>Monthly_Input!A47</f>
        <v/>
      </c>
      <c r="B47" s="17">
        <f>Monthly_Input!B47</f>
        <v/>
      </c>
      <c r="C47" s="18">
        <f>Monthly_Input!C47</f>
        <v/>
      </c>
      <c r="D47" s="16">
        <f>IF(C47="","",IF(VLOOKUP("On-Time Delivery (OTD)",KPI_Thresholds!$A$2:$F$12,2,FALSE)="HIGH",IF(C47&gt;=VLOOKUP("On-Time Delivery (OTD)",KPI_Thresholds!$A$2:$F$12,3,FALSE),"Green",IF(C47&gt;=VLOOKUP("On-Time Delivery (OTD)",KPI_Thresholds!$A$2:$F$12,4,FALSE),"Amber","Red")),IF(VLOOKUP("On-Time Delivery (OTD)",KPI_Thresholds!$A$2:$F$12,2,FALSE)="LOW",IF(C47&lt;=VLOOKUP("On-Time Delivery (OTD)",KPI_Thresholds!$A$2:$F$12,3,FALSE),"Green",IF(C47&lt;=VLOOKUP("On-Time Delivery (OTD)",KPI_Thresholds!$A$2:$F$12,4,FALSE),"Amber","Red")),IF(ABS(C47)&lt;=VLOOKUP("On-Time Delivery (OTD)",KPI_Thresholds!$A$2:$F$12,3,FALSE),"Green",IF(ABS(C47)&lt;=VLOOKUP("On-Time Delivery (OTD)",KPI_Thresholds!$A$2:$F$12,4,FALSE),"Amber","Red")))))</f>
        <v/>
      </c>
      <c r="E47" s="19">
        <f>Monthly_Input!D47</f>
        <v/>
      </c>
      <c r="F47" s="16">
        <f>IF(E47="","",IF(VLOOKUP("PPM (defective units)",KPI_Thresholds!$A$2:$F$12,2,FALSE)="HIGH",IF(E47&gt;=VLOOKUP("PPM (defective units)",KPI_Thresholds!$A$2:$F$12,3,FALSE),"Green",IF(E47&gt;=VLOOKUP("PPM (defective units)",KPI_Thresholds!$A$2:$F$12,4,FALSE),"Amber","Red")),IF(VLOOKUP("PPM (defective units)",KPI_Thresholds!$A$2:$F$12,2,FALSE)="LOW",IF(E47&lt;=VLOOKUP("PPM (defective units)",KPI_Thresholds!$A$2:$F$12,3,FALSE),"Green",IF(E47&lt;=VLOOKUP("PPM (defective units)",KPI_Thresholds!$A$2:$F$12,4,FALSE),"Amber","Red")),IF(ABS(E47)&lt;=VLOOKUP("PPM (defective units)",KPI_Thresholds!$A$2:$F$12,3,FALSE),"Green",IF(ABS(E47)&lt;=VLOOKUP("PPM (defective units)",KPI_Thresholds!$A$2:$F$12,4,FALSE),"Amber","Red")))))</f>
        <v/>
      </c>
      <c r="G47" s="18">
        <f>Monthly_Input!E47</f>
        <v/>
      </c>
      <c r="H47" s="16">
        <f>IF(G47="","",IF(VLOOKUP("AQL Acceptance Rate",KPI_Thresholds!$A$2:$F$12,2,FALSE)="HIGH",IF(G47&gt;=VLOOKUP("AQL Acceptance Rate",KPI_Thresholds!$A$2:$F$12,3,FALSE),"Green",IF(G47&gt;=VLOOKUP("AQL Acceptance Rate",KPI_Thresholds!$A$2:$F$12,4,FALSE),"Amber","Red")),IF(VLOOKUP("AQL Acceptance Rate",KPI_Thresholds!$A$2:$F$12,2,FALSE)="LOW",IF(G47&lt;=VLOOKUP("AQL Acceptance Rate",KPI_Thresholds!$A$2:$F$12,3,FALSE),"Green",IF(G47&lt;=VLOOKUP("AQL Acceptance Rate",KPI_Thresholds!$A$2:$F$12,4,FALSE),"Amber","Red")),IF(ABS(G47)&lt;=VLOOKUP("AQL Acceptance Rate",KPI_Thresholds!$A$2:$F$12,3,FALSE),"Green",IF(ABS(G47)&lt;=VLOOKUP("AQL Acceptance Rate",KPI_Thresholds!$A$2:$F$12,4,FALSE),"Amber","Red")))))</f>
        <v/>
      </c>
      <c r="I47" s="18">
        <f>Monthly_Input!F47</f>
        <v/>
      </c>
      <c r="J47" s="16">
        <f>IF(I47="","",IF(VLOOKUP("COPQ % of spend",KPI_Thresholds!$A$2:$F$12,2,FALSE)="HIGH",IF(I47&gt;=VLOOKUP("COPQ % of spend",KPI_Thresholds!$A$2:$F$12,3,FALSE),"Green",IF(I47&gt;=VLOOKUP("COPQ % of spend",KPI_Thresholds!$A$2:$F$12,4,FALSE),"Amber","Red")),IF(VLOOKUP("COPQ % of spend",KPI_Thresholds!$A$2:$F$12,2,FALSE)="LOW",IF(I47&lt;=VLOOKUP("COPQ % of spend",KPI_Thresholds!$A$2:$F$12,3,FALSE),"Green",IF(I47&lt;=VLOOKUP("COPQ % of spend",KPI_Thresholds!$A$2:$F$12,4,FALSE),"Amber","Red")),IF(ABS(I47)&lt;=VLOOKUP("COPQ % of spend",KPI_Thresholds!$A$2:$F$12,3,FALSE),"Green",IF(ABS(I47)&lt;=VLOOKUP("COPQ % of spend",KPI_Thresholds!$A$2:$F$12,4,FALSE),"Amber","Red")))))</f>
        <v/>
      </c>
      <c r="K47" s="18">
        <f>Monthly_Input!G47</f>
        <v/>
      </c>
      <c r="L47" s="16">
        <f>IF(K47="","",IF(VLOOKUP("Compliance Pass Rate",KPI_Thresholds!$A$2:$F$12,2,FALSE)="HIGH",IF(K47&gt;=VLOOKUP("Compliance Pass Rate",KPI_Thresholds!$A$2:$F$12,3,FALSE),"Green",IF(K47&gt;=VLOOKUP("Compliance Pass Rate",KPI_Thresholds!$A$2:$F$12,4,FALSE),"Amber","Red")),IF(VLOOKUP("Compliance Pass Rate",KPI_Thresholds!$A$2:$F$12,2,FALSE)="LOW",IF(K47&lt;=VLOOKUP("Compliance Pass Rate",KPI_Thresholds!$A$2:$F$12,3,FALSE),"Green",IF(K47&lt;=VLOOKUP("Compliance Pass Rate",KPI_Thresholds!$A$2:$F$12,4,FALSE),"Amber","Red")),IF(ABS(K47)&lt;=VLOOKUP("Compliance Pass Rate",KPI_Thresholds!$A$2:$F$12,3,FALSE),"Green",IF(ABS(K47)&lt;=VLOOKUP("Compliance Pass Rate",KPI_Thresholds!$A$2:$F$12,4,FALSE),"Amber","Red")))))</f>
        <v/>
      </c>
      <c r="M47" s="18">
        <f>Monthly_Input!H47</f>
        <v/>
      </c>
      <c r="N47" s="16">
        <f>IF(M47="","",IF(VLOOKUP("Documentation Accuracy",KPI_Thresholds!$A$2:$F$12,2,FALSE)="HIGH",IF(M47&gt;=VLOOKUP("Documentation Accuracy",KPI_Thresholds!$A$2:$F$12,3,FALSE),"Green",IF(M47&gt;=VLOOKUP("Documentation Accuracy",KPI_Thresholds!$A$2:$F$12,4,FALSE),"Amber","Red")),IF(VLOOKUP("Documentation Accuracy",KPI_Thresholds!$A$2:$F$12,2,FALSE)="LOW",IF(M47&lt;=VLOOKUP("Documentation Accuracy",KPI_Thresholds!$A$2:$F$12,3,FALSE),"Green",IF(M47&lt;=VLOOKUP("Documentation Accuracy",KPI_Thresholds!$A$2:$F$12,4,FALSE),"Amber","Red")),IF(ABS(M47)&lt;=VLOOKUP("Documentation Accuracy",KPI_Thresholds!$A$2:$F$12,3,FALSE),"Green",IF(ABS(M47)&lt;=VLOOKUP("Documentation Accuracy",KPI_Thresholds!$A$2:$F$12,4,FALSE),"Amber","Red")))))</f>
        <v/>
      </c>
      <c r="O47" s="18">
        <f>Monthly_Input!K47</f>
        <v/>
      </c>
      <c r="P47" s="16">
        <f>IF(O47="","",IF(VLOOKUP("Lead Time Variance %",KPI_Thresholds!$A$2:$F$12,2,FALSE)="HIGH",IF(O47&gt;=VLOOKUP("Lead Time Variance %",KPI_Thresholds!$A$2:$F$12,3,FALSE),"Green",IF(O47&gt;=VLOOKUP("Lead Time Variance %",KPI_Thresholds!$A$2:$F$12,4,FALSE),"Amber","Red")),IF(VLOOKUP("Lead Time Variance %",KPI_Thresholds!$A$2:$F$12,2,FALSE)="LOW",IF(O47&lt;=VLOOKUP("Lead Time Variance %",KPI_Thresholds!$A$2:$F$12,3,FALSE),"Green",IF(O47&lt;=VLOOKUP("Lead Time Variance %",KPI_Thresholds!$A$2:$F$12,4,FALSE),"Amber","Red")),IF(ABS(O47)&lt;=VLOOKUP("Lead Time Variance %",KPI_Thresholds!$A$2:$F$12,3,FALSE),"Green",IF(ABS(O47)&lt;=VLOOKUP("Lead Time Variance %",KPI_Thresholds!$A$2:$F$12,4,FALSE),"Amber","Red")))))</f>
        <v/>
      </c>
      <c r="Q47" s="18">
        <f>Monthly_Input!N47</f>
        <v/>
      </c>
      <c r="R47" s="16">
        <f>IF(Q47="","",IF(VLOOKUP("Price Variance vs PO",KPI_Thresholds!$A$2:$F$12,2,FALSE)="HIGH",IF(Q47&gt;=VLOOKUP("Price Variance vs PO",KPI_Thresholds!$A$2:$F$12,3,FALSE),"Green",IF(Q47&gt;=VLOOKUP("Price Variance vs PO",KPI_Thresholds!$A$2:$F$12,4,FALSE),"Amber","Red")),IF(VLOOKUP("Price Variance vs PO",KPI_Thresholds!$A$2:$F$12,2,FALSE)="LOW",IF(Q47&lt;=VLOOKUP("Price Variance vs PO",KPI_Thresholds!$A$2:$F$12,3,FALSE),"Green",IF(Q47&lt;=VLOOKUP("Price Variance vs PO",KPI_Thresholds!$A$2:$F$12,4,FALSE),"Amber","Red")),IF(ABS(Q47)&lt;=VLOOKUP("Price Variance vs PO",KPI_Thresholds!$A$2:$F$12,3,FALSE),"Green",IF(ABS(Q47)&lt;=VLOOKUP("Price Variance vs PO",KPI_Thresholds!$A$2:$F$12,4,FALSE),"Amber","Red")))))</f>
        <v/>
      </c>
      <c r="S47" s="19">
        <f>Monthly_Input!O47</f>
        <v/>
      </c>
      <c r="T47" s="16">
        <f>IF(S47="","",IF(VLOOKUP("NCR Acknowledge Time",KPI_Thresholds!$A$2:$F$12,2,FALSE)="HIGH",IF(S47&gt;=VLOOKUP("NCR Acknowledge Time",KPI_Thresholds!$A$2:$F$12,3,FALSE),"Green",IF(S47&gt;=VLOOKUP("NCR Acknowledge Time",KPI_Thresholds!$A$2:$F$12,4,FALSE),"Amber","Red")),IF(VLOOKUP("NCR Acknowledge Time",KPI_Thresholds!$A$2:$F$12,2,FALSE)="LOW",IF(S47&lt;=VLOOKUP("NCR Acknowledge Time",KPI_Thresholds!$A$2:$F$12,3,FALSE),"Green",IF(S47&lt;=VLOOKUP("NCR Acknowledge Time",KPI_Thresholds!$A$2:$F$12,4,FALSE),"Amber","Red")),IF(ABS(S47)&lt;=VLOOKUP("NCR Acknowledge Time",KPI_Thresholds!$A$2:$F$12,3,FALSE),"Green",IF(ABS(S47)&lt;=VLOOKUP("NCR Acknowledge Time",KPI_Thresholds!$A$2:$F$12,4,FALSE),"Amber","Red")))))</f>
        <v/>
      </c>
      <c r="U47" s="19">
        <f>Monthly_Input!P47</f>
        <v/>
      </c>
      <c r="V47" s="16">
        <f>IF(U47="","",IF(VLOOKUP("CAP/8D Closure Time",KPI_Thresholds!$A$2:$F$12,2,FALSE)="HIGH",IF(U47&gt;=VLOOKUP("CAP/8D Closure Time",KPI_Thresholds!$A$2:$F$12,3,FALSE),"Green",IF(U47&gt;=VLOOKUP("CAP/8D Closure Time",KPI_Thresholds!$A$2:$F$12,4,FALSE),"Amber","Red")),IF(VLOOKUP("CAP/8D Closure Time",KPI_Thresholds!$A$2:$F$12,2,FALSE)="LOW",IF(U47&lt;=VLOOKUP("CAP/8D Closure Time",KPI_Thresholds!$A$2:$F$12,3,FALSE),"Green",IF(U47&lt;=VLOOKUP("CAP/8D Closure Time",KPI_Thresholds!$A$2:$F$12,4,FALSE),"Amber","Red")),IF(ABS(U47)&lt;=VLOOKUP("CAP/8D Closure Time",KPI_Thresholds!$A$2:$F$12,3,FALSE),"Green",IF(ABS(U47)&lt;=VLOOKUP("CAP/8D Closure Time",KPI_Thresholds!$A$2:$F$12,4,FALSE),"Amber","Red")))))</f>
        <v/>
      </c>
      <c r="W47" s="18">
        <f>Monthly_Input!Q47</f>
        <v/>
      </c>
      <c r="X47" s="16">
        <f>IF(W47="","",IF(VLOOKUP("Returns/Warranty Rate",KPI_Thresholds!$A$2:$F$12,2,FALSE)="HIGH",IF(W47&gt;=VLOOKUP("Returns/Warranty Rate",KPI_Thresholds!$A$2:$F$12,3,FALSE),"Green",IF(W47&gt;=VLOOKUP("Returns/Warranty Rate",KPI_Thresholds!$A$2:$F$12,4,FALSE),"Amber","Red")),IF(VLOOKUP("Returns/Warranty Rate",KPI_Thresholds!$A$2:$F$12,2,FALSE)="LOW",IF(W47&lt;=VLOOKUP("Returns/Warranty Rate",KPI_Thresholds!$A$2:$F$12,3,FALSE),"Green",IF(W47&lt;=VLOOKUP("Returns/Warranty Rate",KPI_Thresholds!$A$2:$F$12,4,FALSE),"Amber","Red")),IF(ABS(W47)&lt;=VLOOKUP("Returns/Warranty Rate",KPI_Thresholds!$A$2:$F$12,3,FALSE),"Green",IF(ABS(W47)&lt;=VLOOKUP("Returns/Warranty Rate",KPI_Thresholds!$A$2:$F$12,4,FALSE),"Amber","Red")))))</f>
        <v/>
      </c>
      <c r="Y47" s="20">
        <f>IF(A47="","",SUM(IF(D47="Green",100,IF(D47="Amber",50,IF(D47="Red",0,"")))*VLOOKUP("On-Time Delivery (OTD)",KPI_Thresholds!$A$2:$F$12,6,FALSE),IF(F47="Green",100,IF(F47="Amber",50,IF(F47="Red",0,"")))*VLOOKUP("PPM (defective units)",KPI_Thresholds!$A$2:$F$12,6,FALSE),IF(H47="Green",100,IF(H47="Amber",50,IF(H47="Red",0,"")))*VLOOKUP("AQL Acceptance Rate",KPI_Thresholds!$A$2:$F$12,6,FALSE),IF(J47="Green",100,IF(J47="Amber",50,IF(J47="Red",0,"")))*VLOOKUP("COPQ % of spend",KPI_Thresholds!$A$2:$F$12,6,FALSE),IF(L47="Green",100,IF(L47="Amber",50,IF(L47="Red",0,"")))*VLOOKUP("Compliance Pass Rate",KPI_Thresholds!$A$2:$F$12,6,FALSE),IF(N47="Green",100,IF(N47="Amber",50,IF(N47="Red",0,"")))*VLOOKUP("Documentation Accuracy",KPI_Thresholds!$A$2:$F$12,6,FALSE),IF(P47="Green",100,IF(P47="Amber",50,IF(P47="Red",0,"")))*VLOOKUP("Lead Time Variance %",KPI_Thresholds!$A$2:$F$12,6,FALSE),IF(R47="Green",100,IF(R47="Amber",50,IF(R47="Red",0,"")))*VLOOKUP("Price Variance vs PO",KPI_Thresholds!$A$2:$F$12,6,FALSE),IF(T47="Green",100,IF(T47="Amber",50,IF(T47="Red",0,"")))*VLOOKUP("NCR Acknowledge Time",KPI_Thresholds!$A$2:$F$12,6,FALSE),IF(V47="Green",100,IF(V47="Amber",50,IF(V47="Red",0,"")))*VLOOKUP("CAP/8D Closure Time",KPI_Thresholds!$A$2:$F$12,6,FALSE),IF(X47="Green",100,IF(X47="Amber",50,IF(X47="Red",0,"")))*VLOOKUP("Returns/Warranty Rate",KPI_Thresholds!$A$2:$F$12,6,FALSE))/100)</f>
        <v/>
      </c>
      <c r="Z47" s="16">
        <f>IF(A47="","",IF(OR(D47="Red",L47="Red"),"Conditional",IF(Y47&gt;=90,"Preferred",IF(Y47&gt;=75,"Approved","Conditional"))))</f>
        <v/>
      </c>
    </row>
    <row r="48">
      <c r="A48" s="16">
        <f>Monthly_Input!A48</f>
        <v/>
      </c>
      <c r="B48" s="17">
        <f>Monthly_Input!B48</f>
        <v/>
      </c>
      <c r="C48" s="18">
        <f>Monthly_Input!C48</f>
        <v/>
      </c>
      <c r="D48" s="16">
        <f>IF(C48="","",IF(VLOOKUP("On-Time Delivery (OTD)",KPI_Thresholds!$A$2:$F$12,2,FALSE)="HIGH",IF(C48&gt;=VLOOKUP("On-Time Delivery (OTD)",KPI_Thresholds!$A$2:$F$12,3,FALSE),"Green",IF(C48&gt;=VLOOKUP("On-Time Delivery (OTD)",KPI_Thresholds!$A$2:$F$12,4,FALSE),"Amber","Red")),IF(VLOOKUP("On-Time Delivery (OTD)",KPI_Thresholds!$A$2:$F$12,2,FALSE)="LOW",IF(C48&lt;=VLOOKUP("On-Time Delivery (OTD)",KPI_Thresholds!$A$2:$F$12,3,FALSE),"Green",IF(C48&lt;=VLOOKUP("On-Time Delivery (OTD)",KPI_Thresholds!$A$2:$F$12,4,FALSE),"Amber","Red")),IF(ABS(C48)&lt;=VLOOKUP("On-Time Delivery (OTD)",KPI_Thresholds!$A$2:$F$12,3,FALSE),"Green",IF(ABS(C48)&lt;=VLOOKUP("On-Time Delivery (OTD)",KPI_Thresholds!$A$2:$F$12,4,FALSE),"Amber","Red")))))</f>
        <v/>
      </c>
      <c r="E48" s="19">
        <f>Monthly_Input!D48</f>
        <v/>
      </c>
      <c r="F48" s="16">
        <f>IF(E48="","",IF(VLOOKUP("PPM (defective units)",KPI_Thresholds!$A$2:$F$12,2,FALSE)="HIGH",IF(E48&gt;=VLOOKUP("PPM (defective units)",KPI_Thresholds!$A$2:$F$12,3,FALSE),"Green",IF(E48&gt;=VLOOKUP("PPM (defective units)",KPI_Thresholds!$A$2:$F$12,4,FALSE),"Amber","Red")),IF(VLOOKUP("PPM (defective units)",KPI_Thresholds!$A$2:$F$12,2,FALSE)="LOW",IF(E48&lt;=VLOOKUP("PPM (defective units)",KPI_Thresholds!$A$2:$F$12,3,FALSE),"Green",IF(E48&lt;=VLOOKUP("PPM (defective units)",KPI_Thresholds!$A$2:$F$12,4,FALSE),"Amber","Red")),IF(ABS(E48)&lt;=VLOOKUP("PPM (defective units)",KPI_Thresholds!$A$2:$F$12,3,FALSE),"Green",IF(ABS(E48)&lt;=VLOOKUP("PPM (defective units)",KPI_Thresholds!$A$2:$F$12,4,FALSE),"Amber","Red")))))</f>
        <v/>
      </c>
      <c r="G48" s="18">
        <f>Monthly_Input!E48</f>
        <v/>
      </c>
      <c r="H48" s="16">
        <f>IF(G48="","",IF(VLOOKUP("AQL Acceptance Rate",KPI_Thresholds!$A$2:$F$12,2,FALSE)="HIGH",IF(G48&gt;=VLOOKUP("AQL Acceptance Rate",KPI_Thresholds!$A$2:$F$12,3,FALSE),"Green",IF(G48&gt;=VLOOKUP("AQL Acceptance Rate",KPI_Thresholds!$A$2:$F$12,4,FALSE),"Amber","Red")),IF(VLOOKUP("AQL Acceptance Rate",KPI_Thresholds!$A$2:$F$12,2,FALSE)="LOW",IF(G48&lt;=VLOOKUP("AQL Acceptance Rate",KPI_Thresholds!$A$2:$F$12,3,FALSE),"Green",IF(G48&lt;=VLOOKUP("AQL Acceptance Rate",KPI_Thresholds!$A$2:$F$12,4,FALSE),"Amber","Red")),IF(ABS(G48)&lt;=VLOOKUP("AQL Acceptance Rate",KPI_Thresholds!$A$2:$F$12,3,FALSE),"Green",IF(ABS(G48)&lt;=VLOOKUP("AQL Acceptance Rate",KPI_Thresholds!$A$2:$F$12,4,FALSE),"Amber","Red")))))</f>
        <v/>
      </c>
      <c r="I48" s="18">
        <f>Monthly_Input!F48</f>
        <v/>
      </c>
      <c r="J48" s="16">
        <f>IF(I48="","",IF(VLOOKUP("COPQ % of spend",KPI_Thresholds!$A$2:$F$12,2,FALSE)="HIGH",IF(I48&gt;=VLOOKUP("COPQ % of spend",KPI_Thresholds!$A$2:$F$12,3,FALSE),"Green",IF(I48&gt;=VLOOKUP("COPQ % of spend",KPI_Thresholds!$A$2:$F$12,4,FALSE),"Amber","Red")),IF(VLOOKUP("COPQ % of spend",KPI_Thresholds!$A$2:$F$12,2,FALSE)="LOW",IF(I48&lt;=VLOOKUP("COPQ % of spend",KPI_Thresholds!$A$2:$F$12,3,FALSE),"Green",IF(I48&lt;=VLOOKUP("COPQ % of spend",KPI_Thresholds!$A$2:$F$12,4,FALSE),"Amber","Red")),IF(ABS(I48)&lt;=VLOOKUP("COPQ % of spend",KPI_Thresholds!$A$2:$F$12,3,FALSE),"Green",IF(ABS(I48)&lt;=VLOOKUP("COPQ % of spend",KPI_Thresholds!$A$2:$F$12,4,FALSE),"Amber","Red")))))</f>
        <v/>
      </c>
      <c r="K48" s="18">
        <f>Monthly_Input!G48</f>
        <v/>
      </c>
      <c r="L48" s="16">
        <f>IF(K48="","",IF(VLOOKUP("Compliance Pass Rate",KPI_Thresholds!$A$2:$F$12,2,FALSE)="HIGH",IF(K48&gt;=VLOOKUP("Compliance Pass Rate",KPI_Thresholds!$A$2:$F$12,3,FALSE),"Green",IF(K48&gt;=VLOOKUP("Compliance Pass Rate",KPI_Thresholds!$A$2:$F$12,4,FALSE),"Amber","Red")),IF(VLOOKUP("Compliance Pass Rate",KPI_Thresholds!$A$2:$F$12,2,FALSE)="LOW",IF(K48&lt;=VLOOKUP("Compliance Pass Rate",KPI_Thresholds!$A$2:$F$12,3,FALSE),"Green",IF(K48&lt;=VLOOKUP("Compliance Pass Rate",KPI_Thresholds!$A$2:$F$12,4,FALSE),"Amber","Red")),IF(ABS(K48)&lt;=VLOOKUP("Compliance Pass Rate",KPI_Thresholds!$A$2:$F$12,3,FALSE),"Green",IF(ABS(K48)&lt;=VLOOKUP("Compliance Pass Rate",KPI_Thresholds!$A$2:$F$12,4,FALSE),"Amber","Red")))))</f>
        <v/>
      </c>
      <c r="M48" s="18">
        <f>Monthly_Input!H48</f>
        <v/>
      </c>
      <c r="N48" s="16">
        <f>IF(M48="","",IF(VLOOKUP("Documentation Accuracy",KPI_Thresholds!$A$2:$F$12,2,FALSE)="HIGH",IF(M48&gt;=VLOOKUP("Documentation Accuracy",KPI_Thresholds!$A$2:$F$12,3,FALSE),"Green",IF(M48&gt;=VLOOKUP("Documentation Accuracy",KPI_Thresholds!$A$2:$F$12,4,FALSE),"Amber","Red")),IF(VLOOKUP("Documentation Accuracy",KPI_Thresholds!$A$2:$F$12,2,FALSE)="LOW",IF(M48&lt;=VLOOKUP("Documentation Accuracy",KPI_Thresholds!$A$2:$F$12,3,FALSE),"Green",IF(M48&lt;=VLOOKUP("Documentation Accuracy",KPI_Thresholds!$A$2:$F$12,4,FALSE),"Amber","Red")),IF(ABS(M48)&lt;=VLOOKUP("Documentation Accuracy",KPI_Thresholds!$A$2:$F$12,3,FALSE),"Green",IF(ABS(M48)&lt;=VLOOKUP("Documentation Accuracy",KPI_Thresholds!$A$2:$F$12,4,FALSE),"Amber","Red")))))</f>
        <v/>
      </c>
      <c r="O48" s="18">
        <f>Monthly_Input!K48</f>
        <v/>
      </c>
      <c r="P48" s="16">
        <f>IF(O48="","",IF(VLOOKUP("Lead Time Variance %",KPI_Thresholds!$A$2:$F$12,2,FALSE)="HIGH",IF(O48&gt;=VLOOKUP("Lead Time Variance %",KPI_Thresholds!$A$2:$F$12,3,FALSE),"Green",IF(O48&gt;=VLOOKUP("Lead Time Variance %",KPI_Thresholds!$A$2:$F$12,4,FALSE),"Amber","Red")),IF(VLOOKUP("Lead Time Variance %",KPI_Thresholds!$A$2:$F$12,2,FALSE)="LOW",IF(O48&lt;=VLOOKUP("Lead Time Variance %",KPI_Thresholds!$A$2:$F$12,3,FALSE),"Green",IF(O48&lt;=VLOOKUP("Lead Time Variance %",KPI_Thresholds!$A$2:$F$12,4,FALSE),"Amber","Red")),IF(ABS(O48)&lt;=VLOOKUP("Lead Time Variance %",KPI_Thresholds!$A$2:$F$12,3,FALSE),"Green",IF(ABS(O48)&lt;=VLOOKUP("Lead Time Variance %",KPI_Thresholds!$A$2:$F$12,4,FALSE),"Amber","Red")))))</f>
        <v/>
      </c>
      <c r="Q48" s="18">
        <f>Monthly_Input!N48</f>
        <v/>
      </c>
      <c r="R48" s="16">
        <f>IF(Q48="","",IF(VLOOKUP("Price Variance vs PO",KPI_Thresholds!$A$2:$F$12,2,FALSE)="HIGH",IF(Q48&gt;=VLOOKUP("Price Variance vs PO",KPI_Thresholds!$A$2:$F$12,3,FALSE),"Green",IF(Q48&gt;=VLOOKUP("Price Variance vs PO",KPI_Thresholds!$A$2:$F$12,4,FALSE),"Amber","Red")),IF(VLOOKUP("Price Variance vs PO",KPI_Thresholds!$A$2:$F$12,2,FALSE)="LOW",IF(Q48&lt;=VLOOKUP("Price Variance vs PO",KPI_Thresholds!$A$2:$F$12,3,FALSE),"Green",IF(Q48&lt;=VLOOKUP("Price Variance vs PO",KPI_Thresholds!$A$2:$F$12,4,FALSE),"Amber","Red")),IF(ABS(Q48)&lt;=VLOOKUP("Price Variance vs PO",KPI_Thresholds!$A$2:$F$12,3,FALSE),"Green",IF(ABS(Q48)&lt;=VLOOKUP("Price Variance vs PO",KPI_Thresholds!$A$2:$F$12,4,FALSE),"Amber","Red")))))</f>
        <v/>
      </c>
      <c r="S48" s="19">
        <f>Monthly_Input!O48</f>
        <v/>
      </c>
      <c r="T48" s="16">
        <f>IF(S48="","",IF(VLOOKUP("NCR Acknowledge Time",KPI_Thresholds!$A$2:$F$12,2,FALSE)="HIGH",IF(S48&gt;=VLOOKUP("NCR Acknowledge Time",KPI_Thresholds!$A$2:$F$12,3,FALSE),"Green",IF(S48&gt;=VLOOKUP("NCR Acknowledge Time",KPI_Thresholds!$A$2:$F$12,4,FALSE),"Amber","Red")),IF(VLOOKUP("NCR Acknowledge Time",KPI_Thresholds!$A$2:$F$12,2,FALSE)="LOW",IF(S48&lt;=VLOOKUP("NCR Acknowledge Time",KPI_Thresholds!$A$2:$F$12,3,FALSE),"Green",IF(S48&lt;=VLOOKUP("NCR Acknowledge Time",KPI_Thresholds!$A$2:$F$12,4,FALSE),"Amber","Red")),IF(ABS(S48)&lt;=VLOOKUP("NCR Acknowledge Time",KPI_Thresholds!$A$2:$F$12,3,FALSE),"Green",IF(ABS(S48)&lt;=VLOOKUP("NCR Acknowledge Time",KPI_Thresholds!$A$2:$F$12,4,FALSE),"Amber","Red")))))</f>
        <v/>
      </c>
      <c r="U48" s="19">
        <f>Monthly_Input!P48</f>
        <v/>
      </c>
      <c r="V48" s="16">
        <f>IF(U48="","",IF(VLOOKUP("CAP/8D Closure Time",KPI_Thresholds!$A$2:$F$12,2,FALSE)="HIGH",IF(U48&gt;=VLOOKUP("CAP/8D Closure Time",KPI_Thresholds!$A$2:$F$12,3,FALSE),"Green",IF(U48&gt;=VLOOKUP("CAP/8D Closure Time",KPI_Thresholds!$A$2:$F$12,4,FALSE),"Amber","Red")),IF(VLOOKUP("CAP/8D Closure Time",KPI_Thresholds!$A$2:$F$12,2,FALSE)="LOW",IF(U48&lt;=VLOOKUP("CAP/8D Closure Time",KPI_Thresholds!$A$2:$F$12,3,FALSE),"Green",IF(U48&lt;=VLOOKUP("CAP/8D Closure Time",KPI_Thresholds!$A$2:$F$12,4,FALSE),"Amber","Red")),IF(ABS(U48)&lt;=VLOOKUP("CAP/8D Closure Time",KPI_Thresholds!$A$2:$F$12,3,FALSE),"Green",IF(ABS(U48)&lt;=VLOOKUP("CAP/8D Closure Time",KPI_Thresholds!$A$2:$F$12,4,FALSE),"Amber","Red")))))</f>
        <v/>
      </c>
      <c r="W48" s="18">
        <f>Monthly_Input!Q48</f>
        <v/>
      </c>
      <c r="X48" s="16">
        <f>IF(W48="","",IF(VLOOKUP("Returns/Warranty Rate",KPI_Thresholds!$A$2:$F$12,2,FALSE)="HIGH",IF(W48&gt;=VLOOKUP("Returns/Warranty Rate",KPI_Thresholds!$A$2:$F$12,3,FALSE),"Green",IF(W48&gt;=VLOOKUP("Returns/Warranty Rate",KPI_Thresholds!$A$2:$F$12,4,FALSE),"Amber","Red")),IF(VLOOKUP("Returns/Warranty Rate",KPI_Thresholds!$A$2:$F$12,2,FALSE)="LOW",IF(W48&lt;=VLOOKUP("Returns/Warranty Rate",KPI_Thresholds!$A$2:$F$12,3,FALSE),"Green",IF(W48&lt;=VLOOKUP("Returns/Warranty Rate",KPI_Thresholds!$A$2:$F$12,4,FALSE),"Amber","Red")),IF(ABS(W48)&lt;=VLOOKUP("Returns/Warranty Rate",KPI_Thresholds!$A$2:$F$12,3,FALSE),"Green",IF(ABS(W48)&lt;=VLOOKUP("Returns/Warranty Rate",KPI_Thresholds!$A$2:$F$12,4,FALSE),"Amber","Red")))))</f>
        <v/>
      </c>
      <c r="Y48" s="20">
        <f>IF(A48="","",SUM(IF(D48="Green",100,IF(D48="Amber",50,IF(D48="Red",0,"")))*VLOOKUP("On-Time Delivery (OTD)",KPI_Thresholds!$A$2:$F$12,6,FALSE),IF(F48="Green",100,IF(F48="Amber",50,IF(F48="Red",0,"")))*VLOOKUP("PPM (defective units)",KPI_Thresholds!$A$2:$F$12,6,FALSE),IF(H48="Green",100,IF(H48="Amber",50,IF(H48="Red",0,"")))*VLOOKUP("AQL Acceptance Rate",KPI_Thresholds!$A$2:$F$12,6,FALSE),IF(J48="Green",100,IF(J48="Amber",50,IF(J48="Red",0,"")))*VLOOKUP("COPQ % of spend",KPI_Thresholds!$A$2:$F$12,6,FALSE),IF(L48="Green",100,IF(L48="Amber",50,IF(L48="Red",0,"")))*VLOOKUP("Compliance Pass Rate",KPI_Thresholds!$A$2:$F$12,6,FALSE),IF(N48="Green",100,IF(N48="Amber",50,IF(N48="Red",0,"")))*VLOOKUP("Documentation Accuracy",KPI_Thresholds!$A$2:$F$12,6,FALSE),IF(P48="Green",100,IF(P48="Amber",50,IF(P48="Red",0,"")))*VLOOKUP("Lead Time Variance %",KPI_Thresholds!$A$2:$F$12,6,FALSE),IF(R48="Green",100,IF(R48="Amber",50,IF(R48="Red",0,"")))*VLOOKUP("Price Variance vs PO",KPI_Thresholds!$A$2:$F$12,6,FALSE),IF(T48="Green",100,IF(T48="Amber",50,IF(T48="Red",0,"")))*VLOOKUP("NCR Acknowledge Time",KPI_Thresholds!$A$2:$F$12,6,FALSE),IF(V48="Green",100,IF(V48="Amber",50,IF(V48="Red",0,"")))*VLOOKUP("CAP/8D Closure Time",KPI_Thresholds!$A$2:$F$12,6,FALSE),IF(X48="Green",100,IF(X48="Amber",50,IF(X48="Red",0,"")))*VLOOKUP("Returns/Warranty Rate",KPI_Thresholds!$A$2:$F$12,6,FALSE))/100)</f>
        <v/>
      </c>
      <c r="Z48" s="16">
        <f>IF(A48="","",IF(OR(D48="Red",L48="Red"),"Conditional",IF(Y48&gt;=90,"Preferred",IF(Y48&gt;=75,"Approved","Conditional"))))</f>
        <v/>
      </c>
    </row>
    <row r="49">
      <c r="A49" s="16">
        <f>Monthly_Input!A49</f>
        <v/>
      </c>
      <c r="B49" s="17">
        <f>Monthly_Input!B49</f>
        <v/>
      </c>
      <c r="C49" s="18">
        <f>Monthly_Input!C49</f>
        <v/>
      </c>
      <c r="D49" s="16">
        <f>IF(C49="","",IF(VLOOKUP("On-Time Delivery (OTD)",KPI_Thresholds!$A$2:$F$12,2,FALSE)="HIGH",IF(C49&gt;=VLOOKUP("On-Time Delivery (OTD)",KPI_Thresholds!$A$2:$F$12,3,FALSE),"Green",IF(C49&gt;=VLOOKUP("On-Time Delivery (OTD)",KPI_Thresholds!$A$2:$F$12,4,FALSE),"Amber","Red")),IF(VLOOKUP("On-Time Delivery (OTD)",KPI_Thresholds!$A$2:$F$12,2,FALSE)="LOW",IF(C49&lt;=VLOOKUP("On-Time Delivery (OTD)",KPI_Thresholds!$A$2:$F$12,3,FALSE),"Green",IF(C49&lt;=VLOOKUP("On-Time Delivery (OTD)",KPI_Thresholds!$A$2:$F$12,4,FALSE),"Amber","Red")),IF(ABS(C49)&lt;=VLOOKUP("On-Time Delivery (OTD)",KPI_Thresholds!$A$2:$F$12,3,FALSE),"Green",IF(ABS(C49)&lt;=VLOOKUP("On-Time Delivery (OTD)",KPI_Thresholds!$A$2:$F$12,4,FALSE),"Amber","Red")))))</f>
        <v/>
      </c>
      <c r="E49" s="19">
        <f>Monthly_Input!D49</f>
        <v/>
      </c>
      <c r="F49" s="16">
        <f>IF(E49="","",IF(VLOOKUP("PPM (defective units)",KPI_Thresholds!$A$2:$F$12,2,FALSE)="HIGH",IF(E49&gt;=VLOOKUP("PPM (defective units)",KPI_Thresholds!$A$2:$F$12,3,FALSE),"Green",IF(E49&gt;=VLOOKUP("PPM (defective units)",KPI_Thresholds!$A$2:$F$12,4,FALSE),"Amber","Red")),IF(VLOOKUP("PPM (defective units)",KPI_Thresholds!$A$2:$F$12,2,FALSE)="LOW",IF(E49&lt;=VLOOKUP("PPM (defective units)",KPI_Thresholds!$A$2:$F$12,3,FALSE),"Green",IF(E49&lt;=VLOOKUP("PPM (defective units)",KPI_Thresholds!$A$2:$F$12,4,FALSE),"Amber","Red")),IF(ABS(E49)&lt;=VLOOKUP("PPM (defective units)",KPI_Thresholds!$A$2:$F$12,3,FALSE),"Green",IF(ABS(E49)&lt;=VLOOKUP("PPM (defective units)",KPI_Thresholds!$A$2:$F$12,4,FALSE),"Amber","Red")))))</f>
        <v/>
      </c>
      <c r="G49" s="18">
        <f>Monthly_Input!E49</f>
        <v/>
      </c>
      <c r="H49" s="16">
        <f>IF(G49="","",IF(VLOOKUP("AQL Acceptance Rate",KPI_Thresholds!$A$2:$F$12,2,FALSE)="HIGH",IF(G49&gt;=VLOOKUP("AQL Acceptance Rate",KPI_Thresholds!$A$2:$F$12,3,FALSE),"Green",IF(G49&gt;=VLOOKUP("AQL Acceptance Rate",KPI_Thresholds!$A$2:$F$12,4,FALSE),"Amber","Red")),IF(VLOOKUP("AQL Acceptance Rate",KPI_Thresholds!$A$2:$F$12,2,FALSE)="LOW",IF(G49&lt;=VLOOKUP("AQL Acceptance Rate",KPI_Thresholds!$A$2:$F$12,3,FALSE),"Green",IF(G49&lt;=VLOOKUP("AQL Acceptance Rate",KPI_Thresholds!$A$2:$F$12,4,FALSE),"Amber","Red")),IF(ABS(G49)&lt;=VLOOKUP("AQL Acceptance Rate",KPI_Thresholds!$A$2:$F$12,3,FALSE),"Green",IF(ABS(G49)&lt;=VLOOKUP("AQL Acceptance Rate",KPI_Thresholds!$A$2:$F$12,4,FALSE),"Amber","Red")))))</f>
        <v/>
      </c>
      <c r="I49" s="18">
        <f>Monthly_Input!F49</f>
        <v/>
      </c>
      <c r="J49" s="16">
        <f>IF(I49="","",IF(VLOOKUP("COPQ % of spend",KPI_Thresholds!$A$2:$F$12,2,FALSE)="HIGH",IF(I49&gt;=VLOOKUP("COPQ % of spend",KPI_Thresholds!$A$2:$F$12,3,FALSE),"Green",IF(I49&gt;=VLOOKUP("COPQ % of spend",KPI_Thresholds!$A$2:$F$12,4,FALSE),"Amber","Red")),IF(VLOOKUP("COPQ % of spend",KPI_Thresholds!$A$2:$F$12,2,FALSE)="LOW",IF(I49&lt;=VLOOKUP("COPQ % of spend",KPI_Thresholds!$A$2:$F$12,3,FALSE),"Green",IF(I49&lt;=VLOOKUP("COPQ % of spend",KPI_Thresholds!$A$2:$F$12,4,FALSE),"Amber","Red")),IF(ABS(I49)&lt;=VLOOKUP("COPQ % of spend",KPI_Thresholds!$A$2:$F$12,3,FALSE),"Green",IF(ABS(I49)&lt;=VLOOKUP("COPQ % of spend",KPI_Thresholds!$A$2:$F$12,4,FALSE),"Amber","Red")))))</f>
        <v/>
      </c>
      <c r="K49" s="18">
        <f>Monthly_Input!G49</f>
        <v/>
      </c>
      <c r="L49" s="16">
        <f>IF(K49="","",IF(VLOOKUP("Compliance Pass Rate",KPI_Thresholds!$A$2:$F$12,2,FALSE)="HIGH",IF(K49&gt;=VLOOKUP("Compliance Pass Rate",KPI_Thresholds!$A$2:$F$12,3,FALSE),"Green",IF(K49&gt;=VLOOKUP("Compliance Pass Rate",KPI_Thresholds!$A$2:$F$12,4,FALSE),"Amber","Red")),IF(VLOOKUP("Compliance Pass Rate",KPI_Thresholds!$A$2:$F$12,2,FALSE)="LOW",IF(K49&lt;=VLOOKUP("Compliance Pass Rate",KPI_Thresholds!$A$2:$F$12,3,FALSE),"Green",IF(K49&lt;=VLOOKUP("Compliance Pass Rate",KPI_Thresholds!$A$2:$F$12,4,FALSE),"Amber","Red")),IF(ABS(K49)&lt;=VLOOKUP("Compliance Pass Rate",KPI_Thresholds!$A$2:$F$12,3,FALSE),"Green",IF(ABS(K49)&lt;=VLOOKUP("Compliance Pass Rate",KPI_Thresholds!$A$2:$F$12,4,FALSE),"Amber","Red")))))</f>
        <v/>
      </c>
      <c r="M49" s="18">
        <f>Monthly_Input!H49</f>
        <v/>
      </c>
      <c r="N49" s="16">
        <f>IF(M49="","",IF(VLOOKUP("Documentation Accuracy",KPI_Thresholds!$A$2:$F$12,2,FALSE)="HIGH",IF(M49&gt;=VLOOKUP("Documentation Accuracy",KPI_Thresholds!$A$2:$F$12,3,FALSE),"Green",IF(M49&gt;=VLOOKUP("Documentation Accuracy",KPI_Thresholds!$A$2:$F$12,4,FALSE),"Amber","Red")),IF(VLOOKUP("Documentation Accuracy",KPI_Thresholds!$A$2:$F$12,2,FALSE)="LOW",IF(M49&lt;=VLOOKUP("Documentation Accuracy",KPI_Thresholds!$A$2:$F$12,3,FALSE),"Green",IF(M49&lt;=VLOOKUP("Documentation Accuracy",KPI_Thresholds!$A$2:$F$12,4,FALSE),"Amber","Red")),IF(ABS(M49)&lt;=VLOOKUP("Documentation Accuracy",KPI_Thresholds!$A$2:$F$12,3,FALSE),"Green",IF(ABS(M49)&lt;=VLOOKUP("Documentation Accuracy",KPI_Thresholds!$A$2:$F$12,4,FALSE),"Amber","Red")))))</f>
        <v/>
      </c>
      <c r="O49" s="18">
        <f>Monthly_Input!K49</f>
        <v/>
      </c>
      <c r="P49" s="16">
        <f>IF(O49="","",IF(VLOOKUP("Lead Time Variance %",KPI_Thresholds!$A$2:$F$12,2,FALSE)="HIGH",IF(O49&gt;=VLOOKUP("Lead Time Variance %",KPI_Thresholds!$A$2:$F$12,3,FALSE),"Green",IF(O49&gt;=VLOOKUP("Lead Time Variance %",KPI_Thresholds!$A$2:$F$12,4,FALSE),"Amber","Red")),IF(VLOOKUP("Lead Time Variance %",KPI_Thresholds!$A$2:$F$12,2,FALSE)="LOW",IF(O49&lt;=VLOOKUP("Lead Time Variance %",KPI_Thresholds!$A$2:$F$12,3,FALSE),"Green",IF(O49&lt;=VLOOKUP("Lead Time Variance %",KPI_Thresholds!$A$2:$F$12,4,FALSE),"Amber","Red")),IF(ABS(O49)&lt;=VLOOKUP("Lead Time Variance %",KPI_Thresholds!$A$2:$F$12,3,FALSE),"Green",IF(ABS(O49)&lt;=VLOOKUP("Lead Time Variance %",KPI_Thresholds!$A$2:$F$12,4,FALSE),"Amber","Red")))))</f>
        <v/>
      </c>
      <c r="Q49" s="18">
        <f>Monthly_Input!N49</f>
        <v/>
      </c>
      <c r="R49" s="16">
        <f>IF(Q49="","",IF(VLOOKUP("Price Variance vs PO",KPI_Thresholds!$A$2:$F$12,2,FALSE)="HIGH",IF(Q49&gt;=VLOOKUP("Price Variance vs PO",KPI_Thresholds!$A$2:$F$12,3,FALSE),"Green",IF(Q49&gt;=VLOOKUP("Price Variance vs PO",KPI_Thresholds!$A$2:$F$12,4,FALSE),"Amber","Red")),IF(VLOOKUP("Price Variance vs PO",KPI_Thresholds!$A$2:$F$12,2,FALSE)="LOW",IF(Q49&lt;=VLOOKUP("Price Variance vs PO",KPI_Thresholds!$A$2:$F$12,3,FALSE),"Green",IF(Q49&lt;=VLOOKUP("Price Variance vs PO",KPI_Thresholds!$A$2:$F$12,4,FALSE),"Amber","Red")),IF(ABS(Q49)&lt;=VLOOKUP("Price Variance vs PO",KPI_Thresholds!$A$2:$F$12,3,FALSE),"Green",IF(ABS(Q49)&lt;=VLOOKUP("Price Variance vs PO",KPI_Thresholds!$A$2:$F$12,4,FALSE),"Amber","Red")))))</f>
        <v/>
      </c>
      <c r="S49" s="19">
        <f>Monthly_Input!O49</f>
        <v/>
      </c>
      <c r="T49" s="16">
        <f>IF(S49="","",IF(VLOOKUP("NCR Acknowledge Time",KPI_Thresholds!$A$2:$F$12,2,FALSE)="HIGH",IF(S49&gt;=VLOOKUP("NCR Acknowledge Time",KPI_Thresholds!$A$2:$F$12,3,FALSE),"Green",IF(S49&gt;=VLOOKUP("NCR Acknowledge Time",KPI_Thresholds!$A$2:$F$12,4,FALSE),"Amber","Red")),IF(VLOOKUP("NCR Acknowledge Time",KPI_Thresholds!$A$2:$F$12,2,FALSE)="LOW",IF(S49&lt;=VLOOKUP("NCR Acknowledge Time",KPI_Thresholds!$A$2:$F$12,3,FALSE),"Green",IF(S49&lt;=VLOOKUP("NCR Acknowledge Time",KPI_Thresholds!$A$2:$F$12,4,FALSE),"Amber","Red")),IF(ABS(S49)&lt;=VLOOKUP("NCR Acknowledge Time",KPI_Thresholds!$A$2:$F$12,3,FALSE),"Green",IF(ABS(S49)&lt;=VLOOKUP("NCR Acknowledge Time",KPI_Thresholds!$A$2:$F$12,4,FALSE),"Amber","Red")))))</f>
        <v/>
      </c>
      <c r="U49" s="19">
        <f>Monthly_Input!P49</f>
        <v/>
      </c>
      <c r="V49" s="16">
        <f>IF(U49="","",IF(VLOOKUP("CAP/8D Closure Time",KPI_Thresholds!$A$2:$F$12,2,FALSE)="HIGH",IF(U49&gt;=VLOOKUP("CAP/8D Closure Time",KPI_Thresholds!$A$2:$F$12,3,FALSE),"Green",IF(U49&gt;=VLOOKUP("CAP/8D Closure Time",KPI_Thresholds!$A$2:$F$12,4,FALSE),"Amber","Red")),IF(VLOOKUP("CAP/8D Closure Time",KPI_Thresholds!$A$2:$F$12,2,FALSE)="LOW",IF(U49&lt;=VLOOKUP("CAP/8D Closure Time",KPI_Thresholds!$A$2:$F$12,3,FALSE),"Green",IF(U49&lt;=VLOOKUP("CAP/8D Closure Time",KPI_Thresholds!$A$2:$F$12,4,FALSE),"Amber","Red")),IF(ABS(U49)&lt;=VLOOKUP("CAP/8D Closure Time",KPI_Thresholds!$A$2:$F$12,3,FALSE),"Green",IF(ABS(U49)&lt;=VLOOKUP("CAP/8D Closure Time",KPI_Thresholds!$A$2:$F$12,4,FALSE),"Amber","Red")))))</f>
        <v/>
      </c>
      <c r="W49" s="18">
        <f>Monthly_Input!Q49</f>
        <v/>
      </c>
      <c r="X49" s="16">
        <f>IF(W49="","",IF(VLOOKUP("Returns/Warranty Rate",KPI_Thresholds!$A$2:$F$12,2,FALSE)="HIGH",IF(W49&gt;=VLOOKUP("Returns/Warranty Rate",KPI_Thresholds!$A$2:$F$12,3,FALSE),"Green",IF(W49&gt;=VLOOKUP("Returns/Warranty Rate",KPI_Thresholds!$A$2:$F$12,4,FALSE),"Amber","Red")),IF(VLOOKUP("Returns/Warranty Rate",KPI_Thresholds!$A$2:$F$12,2,FALSE)="LOW",IF(W49&lt;=VLOOKUP("Returns/Warranty Rate",KPI_Thresholds!$A$2:$F$12,3,FALSE),"Green",IF(W49&lt;=VLOOKUP("Returns/Warranty Rate",KPI_Thresholds!$A$2:$F$12,4,FALSE),"Amber","Red")),IF(ABS(W49)&lt;=VLOOKUP("Returns/Warranty Rate",KPI_Thresholds!$A$2:$F$12,3,FALSE),"Green",IF(ABS(W49)&lt;=VLOOKUP("Returns/Warranty Rate",KPI_Thresholds!$A$2:$F$12,4,FALSE),"Amber","Red")))))</f>
        <v/>
      </c>
      <c r="Y49" s="20">
        <f>IF(A49="","",SUM(IF(D49="Green",100,IF(D49="Amber",50,IF(D49="Red",0,"")))*VLOOKUP("On-Time Delivery (OTD)",KPI_Thresholds!$A$2:$F$12,6,FALSE),IF(F49="Green",100,IF(F49="Amber",50,IF(F49="Red",0,"")))*VLOOKUP("PPM (defective units)",KPI_Thresholds!$A$2:$F$12,6,FALSE),IF(H49="Green",100,IF(H49="Amber",50,IF(H49="Red",0,"")))*VLOOKUP("AQL Acceptance Rate",KPI_Thresholds!$A$2:$F$12,6,FALSE),IF(J49="Green",100,IF(J49="Amber",50,IF(J49="Red",0,"")))*VLOOKUP("COPQ % of spend",KPI_Thresholds!$A$2:$F$12,6,FALSE),IF(L49="Green",100,IF(L49="Amber",50,IF(L49="Red",0,"")))*VLOOKUP("Compliance Pass Rate",KPI_Thresholds!$A$2:$F$12,6,FALSE),IF(N49="Green",100,IF(N49="Amber",50,IF(N49="Red",0,"")))*VLOOKUP("Documentation Accuracy",KPI_Thresholds!$A$2:$F$12,6,FALSE),IF(P49="Green",100,IF(P49="Amber",50,IF(P49="Red",0,"")))*VLOOKUP("Lead Time Variance %",KPI_Thresholds!$A$2:$F$12,6,FALSE),IF(R49="Green",100,IF(R49="Amber",50,IF(R49="Red",0,"")))*VLOOKUP("Price Variance vs PO",KPI_Thresholds!$A$2:$F$12,6,FALSE),IF(T49="Green",100,IF(T49="Amber",50,IF(T49="Red",0,"")))*VLOOKUP("NCR Acknowledge Time",KPI_Thresholds!$A$2:$F$12,6,FALSE),IF(V49="Green",100,IF(V49="Amber",50,IF(V49="Red",0,"")))*VLOOKUP("CAP/8D Closure Time",KPI_Thresholds!$A$2:$F$12,6,FALSE),IF(X49="Green",100,IF(X49="Amber",50,IF(X49="Red",0,"")))*VLOOKUP("Returns/Warranty Rate",KPI_Thresholds!$A$2:$F$12,6,FALSE))/100)</f>
        <v/>
      </c>
      <c r="Z49" s="16">
        <f>IF(A49="","",IF(OR(D49="Red",L49="Red"),"Conditional",IF(Y49&gt;=90,"Preferred",IF(Y49&gt;=75,"Approved","Conditional"))))</f>
        <v/>
      </c>
    </row>
    <row r="50">
      <c r="A50" s="16">
        <f>Monthly_Input!A50</f>
        <v/>
      </c>
      <c r="B50" s="17">
        <f>Monthly_Input!B50</f>
        <v/>
      </c>
      <c r="C50" s="18">
        <f>Monthly_Input!C50</f>
        <v/>
      </c>
      <c r="D50" s="16">
        <f>IF(C50="","",IF(VLOOKUP("On-Time Delivery (OTD)",KPI_Thresholds!$A$2:$F$12,2,FALSE)="HIGH",IF(C50&gt;=VLOOKUP("On-Time Delivery (OTD)",KPI_Thresholds!$A$2:$F$12,3,FALSE),"Green",IF(C50&gt;=VLOOKUP("On-Time Delivery (OTD)",KPI_Thresholds!$A$2:$F$12,4,FALSE),"Amber","Red")),IF(VLOOKUP("On-Time Delivery (OTD)",KPI_Thresholds!$A$2:$F$12,2,FALSE)="LOW",IF(C50&lt;=VLOOKUP("On-Time Delivery (OTD)",KPI_Thresholds!$A$2:$F$12,3,FALSE),"Green",IF(C50&lt;=VLOOKUP("On-Time Delivery (OTD)",KPI_Thresholds!$A$2:$F$12,4,FALSE),"Amber","Red")),IF(ABS(C50)&lt;=VLOOKUP("On-Time Delivery (OTD)",KPI_Thresholds!$A$2:$F$12,3,FALSE),"Green",IF(ABS(C50)&lt;=VLOOKUP("On-Time Delivery (OTD)",KPI_Thresholds!$A$2:$F$12,4,FALSE),"Amber","Red")))))</f>
        <v/>
      </c>
      <c r="E50" s="19">
        <f>Monthly_Input!D50</f>
        <v/>
      </c>
      <c r="F50" s="16">
        <f>IF(E50="","",IF(VLOOKUP("PPM (defective units)",KPI_Thresholds!$A$2:$F$12,2,FALSE)="HIGH",IF(E50&gt;=VLOOKUP("PPM (defective units)",KPI_Thresholds!$A$2:$F$12,3,FALSE),"Green",IF(E50&gt;=VLOOKUP("PPM (defective units)",KPI_Thresholds!$A$2:$F$12,4,FALSE),"Amber","Red")),IF(VLOOKUP("PPM (defective units)",KPI_Thresholds!$A$2:$F$12,2,FALSE)="LOW",IF(E50&lt;=VLOOKUP("PPM (defective units)",KPI_Thresholds!$A$2:$F$12,3,FALSE),"Green",IF(E50&lt;=VLOOKUP("PPM (defective units)",KPI_Thresholds!$A$2:$F$12,4,FALSE),"Amber","Red")),IF(ABS(E50)&lt;=VLOOKUP("PPM (defective units)",KPI_Thresholds!$A$2:$F$12,3,FALSE),"Green",IF(ABS(E50)&lt;=VLOOKUP("PPM (defective units)",KPI_Thresholds!$A$2:$F$12,4,FALSE),"Amber","Red")))))</f>
        <v/>
      </c>
      <c r="G50" s="18">
        <f>Monthly_Input!E50</f>
        <v/>
      </c>
      <c r="H50" s="16">
        <f>IF(G50="","",IF(VLOOKUP("AQL Acceptance Rate",KPI_Thresholds!$A$2:$F$12,2,FALSE)="HIGH",IF(G50&gt;=VLOOKUP("AQL Acceptance Rate",KPI_Thresholds!$A$2:$F$12,3,FALSE),"Green",IF(G50&gt;=VLOOKUP("AQL Acceptance Rate",KPI_Thresholds!$A$2:$F$12,4,FALSE),"Amber","Red")),IF(VLOOKUP("AQL Acceptance Rate",KPI_Thresholds!$A$2:$F$12,2,FALSE)="LOW",IF(G50&lt;=VLOOKUP("AQL Acceptance Rate",KPI_Thresholds!$A$2:$F$12,3,FALSE),"Green",IF(G50&lt;=VLOOKUP("AQL Acceptance Rate",KPI_Thresholds!$A$2:$F$12,4,FALSE),"Amber","Red")),IF(ABS(G50)&lt;=VLOOKUP("AQL Acceptance Rate",KPI_Thresholds!$A$2:$F$12,3,FALSE),"Green",IF(ABS(G50)&lt;=VLOOKUP("AQL Acceptance Rate",KPI_Thresholds!$A$2:$F$12,4,FALSE),"Amber","Red")))))</f>
        <v/>
      </c>
      <c r="I50" s="18">
        <f>Monthly_Input!F50</f>
        <v/>
      </c>
      <c r="J50" s="16">
        <f>IF(I50="","",IF(VLOOKUP("COPQ % of spend",KPI_Thresholds!$A$2:$F$12,2,FALSE)="HIGH",IF(I50&gt;=VLOOKUP("COPQ % of spend",KPI_Thresholds!$A$2:$F$12,3,FALSE),"Green",IF(I50&gt;=VLOOKUP("COPQ % of spend",KPI_Thresholds!$A$2:$F$12,4,FALSE),"Amber","Red")),IF(VLOOKUP("COPQ % of spend",KPI_Thresholds!$A$2:$F$12,2,FALSE)="LOW",IF(I50&lt;=VLOOKUP("COPQ % of spend",KPI_Thresholds!$A$2:$F$12,3,FALSE),"Green",IF(I50&lt;=VLOOKUP("COPQ % of spend",KPI_Thresholds!$A$2:$F$12,4,FALSE),"Amber","Red")),IF(ABS(I50)&lt;=VLOOKUP("COPQ % of spend",KPI_Thresholds!$A$2:$F$12,3,FALSE),"Green",IF(ABS(I50)&lt;=VLOOKUP("COPQ % of spend",KPI_Thresholds!$A$2:$F$12,4,FALSE),"Amber","Red")))))</f>
        <v/>
      </c>
      <c r="K50" s="18">
        <f>Monthly_Input!G50</f>
        <v/>
      </c>
      <c r="L50" s="16">
        <f>IF(K50="","",IF(VLOOKUP("Compliance Pass Rate",KPI_Thresholds!$A$2:$F$12,2,FALSE)="HIGH",IF(K50&gt;=VLOOKUP("Compliance Pass Rate",KPI_Thresholds!$A$2:$F$12,3,FALSE),"Green",IF(K50&gt;=VLOOKUP("Compliance Pass Rate",KPI_Thresholds!$A$2:$F$12,4,FALSE),"Amber","Red")),IF(VLOOKUP("Compliance Pass Rate",KPI_Thresholds!$A$2:$F$12,2,FALSE)="LOW",IF(K50&lt;=VLOOKUP("Compliance Pass Rate",KPI_Thresholds!$A$2:$F$12,3,FALSE),"Green",IF(K50&lt;=VLOOKUP("Compliance Pass Rate",KPI_Thresholds!$A$2:$F$12,4,FALSE),"Amber","Red")),IF(ABS(K50)&lt;=VLOOKUP("Compliance Pass Rate",KPI_Thresholds!$A$2:$F$12,3,FALSE),"Green",IF(ABS(K50)&lt;=VLOOKUP("Compliance Pass Rate",KPI_Thresholds!$A$2:$F$12,4,FALSE),"Amber","Red")))))</f>
        <v/>
      </c>
      <c r="M50" s="18">
        <f>Monthly_Input!H50</f>
        <v/>
      </c>
      <c r="N50" s="16">
        <f>IF(M50="","",IF(VLOOKUP("Documentation Accuracy",KPI_Thresholds!$A$2:$F$12,2,FALSE)="HIGH",IF(M50&gt;=VLOOKUP("Documentation Accuracy",KPI_Thresholds!$A$2:$F$12,3,FALSE),"Green",IF(M50&gt;=VLOOKUP("Documentation Accuracy",KPI_Thresholds!$A$2:$F$12,4,FALSE),"Amber","Red")),IF(VLOOKUP("Documentation Accuracy",KPI_Thresholds!$A$2:$F$12,2,FALSE)="LOW",IF(M50&lt;=VLOOKUP("Documentation Accuracy",KPI_Thresholds!$A$2:$F$12,3,FALSE),"Green",IF(M50&lt;=VLOOKUP("Documentation Accuracy",KPI_Thresholds!$A$2:$F$12,4,FALSE),"Amber","Red")),IF(ABS(M50)&lt;=VLOOKUP("Documentation Accuracy",KPI_Thresholds!$A$2:$F$12,3,FALSE),"Green",IF(ABS(M50)&lt;=VLOOKUP("Documentation Accuracy",KPI_Thresholds!$A$2:$F$12,4,FALSE),"Amber","Red")))))</f>
        <v/>
      </c>
      <c r="O50" s="18">
        <f>Monthly_Input!K50</f>
        <v/>
      </c>
      <c r="P50" s="16">
        <f>IF(O50="","",IF(VLOOKUP("Lead Time Variance %",KPI_Thresholds!$A$2:$F$12,2,FALSE)="HIGH",IF(O50&gt;=VLOOKUP("Lead Time Variance %",KPI_Thresholds!$A$2:$F$12,3,FALSE),"Green",IF(O50&gt;=VLOOKUP("Lead Time Variance %",KPI_Thresholds!$A$2:$F$12,4,FALSE),"Amber","Red")),IF(VLOOKUP("Lead Time Variance %",KPI_Thresholds!$A$2:$F$12,2,FALSE)="LOW",IF(O50&lt;=VLOOKUP("Lead Time Variance %",KPI_Thresholds!$A$2:$F$12,3,FALSE),"Green",IF(O50&lt;=VLOOKUP("Lead Time Variance %",KPI_Thresholds!$A$2:$F$12,4,FALSE),"Amber","Red")),IF(ABS(O50)&lt;=VLOOKUP("Lead Time Variance %",KPI_Thresholds!$A$2:$F$12,3,FALSE),"Green",IF(ABS(O50)&lt;=VLOOKUP("Lead Time Variance %",KPI_Thresholds!$A$2:$F$12,4,FALSE),"Amber","Red")))))</f>
        <v/>
      </c>
      <c r="Q50" s="18">
        <f>Monthly_Input!N50</f>
        <v/>
      </c>
      <c r="R50" s="16">
        <f>IF(Q50="","",IF(VLOOKUP("Price Variance vs PO",KPI_Thresholds!$A$2:$F$12,2,FALSE)="HIGH",IF(Q50&gt;=VLOOKUP("Price Variance vs PO",KPI_Thresholds!$A$2:$F$12,3,FALSE),"Green",IF(Q50&gt;=VLOOKUP("Price Variance vs PO",KPI_Thresholds!$A$2:$F$12,4,FALSE),"Amber","Red")),IF(VLOOKUP("Price Variance vs PO",KPI_Thresholds!$A$2:$F$12,2,FALSE)="LOW",IF(Q50&lt;=VLOOKUP("Price Variance vs PO",KPI_Thresholds!$A$2:$F$12,3,FALSE),"Green",IF(Q50&lt;=VLOOKUP("Price Variance vs PO",KPI_Thresholds!$A$2:$F$12,4,FALSE),"Amber","Red")),IF(ABS(Q50)&lt;=VLOOKUP("Price Variance vs PO",KPI_Thresholds!$A$2:$F$12,3,FALSE),"Green",IF(ABS(Q50)&lt;=VLOOKUP("Price Variance vs PO",KPI_Thresholds!$A$2:$F$12,4,FALSE),"Amber","Red")))))</f>
        <v/>
      </c>
      <c r="S50" s="19">
        <f>Monthly_Input!O50</f>
        <v/>
      </c>
      <c r="T50" s="16">
        <f>IF(S50="","",IF(VLOOKUP("NCR Acknowledge Time",KPI_Thresholds!$A$2:$F$12,2,FALSE)="HIGH",IF(S50&gt;=VLOOKUP("NCR Acknowledge Time",KPI_Thresholds!$A$2:$F$12,3,FALSE),"Green",IF(S50&gt;=VLOOKUP("NCR Acknowledge Time",KPI_Thresholds!$A$2:$F$12,4,FALSE),"Amber","Red")),IF(VLOOKUP("NCR Acknowledge Time",KPI_Thresholds!$A$2:$F$12,2,FALSE)="LOW",IF(S50&lt;=VLOOKUP("NCR Acknowledge Time",KPI_Thresholds!$A$2:$F$12,3,FALSE),"Green",IF(S50&lt;=VLOOKUP("NCR Acknowledge Time",KPI_Thresholds!$A$2:$F$12,4,FALSE),"Amber","Red")),IF(ABS(S50)&lt;=VLOOKUP("NCR Acknowledge Time",KPI_Thresholds!$A$2:$F$12,3,FALSE),"Green",IF(ABS(S50)&lt;=VLOOKUP("NCR Acknowledge Time",KPI_Thresholds!$A$2:$F$12,4,FALSE),"Amber","Red")))))</f>
        <v/>
      </c>
      <c r="U50" s="19">
        <f>Monthly_Input!P50</f>
        <v/>
      </c>
      <c r="V50" s="16">
        <f>IF(U50="","",IF(VLOOKUP("CAP/8D Closure Time",KPI_Thresholds!$A$2:$F$12,2,FALSE)="HIGH",IF(U50&gt;=VLOOKUP("CAP/8D Closure Time",KPI_Thresholds!$A$2:$F$12,3,FALSE),"Green",IF(U50&gt;=VLOOKUP("CAP/8D Closure Time",KPI_Thresholds!$A$2:$F$12,4,FALSE),"Amber","Red")),IF(VLOOKUP("CAP/8D Closure Time",KPI_Thresholds!$A$2:$F$12,2,FALSE)="LOW",IF(U50&lt;=VLOOKUP("CAP/8D Closure Time",KPI_Thresholds!$A$2:$F$12,3,FALSE),"Green",IF(U50&lt;=VLOOKUP("CAP/8D Closure Time",KPI_Thresholds!$A$2:$F$12,4,FALSE),"Amber","Red")),IF(ABS(U50)&lt;=VLOOKUP("CAP/8D Closure Time",KPI_Thresholds!$A$2:$F$12,3,FALSE),"Green",IF(ABS(U50)&lt;=VLOOKUP("CAP/8D Closure Time",KPI_Thresholds!$A$2:$F$12,4,FALSE),"Amber","Red")))))</f>
        <v/>
      </c>
      <c r="W50" s="18">
        <f>Monthly_Input!Q50</f>
        <v/>
      </c>
      <c r="X50" s="16">
        <f>IF(W50="","",IF(VLOOKUP("Returns/Warranty Rate",KPI_Thresholds!$A$2:$F$12,2,FALSE)="HIGH",IF(W50&gt;=VLOOKUP("Returns/Warranty Rate",KPI_Thresholds!$A$2:$F$12,3,FALSE),"Green",IF(W50&gt;=VLOOKUP("Returns/Warranty Rate",KPI_Thresholds!$A$2:$F$12,4,FALSE),"Amber","Red")),IF(VLOOKUP("Returns/Warranty Rate",KPI_Thresholds!$A$2:$F$12,2,FALSE)="LOW",IF(W50&lt;=VLOOKUP("Returns/Warranty Rate",KPI_Thresholds!$A$2:$F$12,3,FALSE),"Green",IF(W50&lt;=VLOOKUP("Returns/Warranty Rate",KPI_Thresholds!$A$2:$F$12,4,FALSE),"Amber","Red")),IF(ABS(W50)&lt;=VLOOKUP("Returns/Warranty Rate",KPI_Thresholds!$A$2:$F$12,3,FALSE),"Green",IF(ABS(W50)&lt;=VLOOKUP("Returns/Warranty Rate",KPI_Thresholds!$A$2:$F$12,4,FALSE),"Amber","Red")))))</f>
        <v/>
      </c>
      <c r="Y50" s="20">
        <f>IF(A50="","",SUM(IF(D50="Green",100,IF(D50="Amber",50,IF(D50="Red",0,"")))*VLOOKUP("On-Time Delivery (OTD)",KPI_Thresholds!$A$2:$F$12,6,FALSE),IF(F50="Green",100,IF(F50="Amber",50,IF(F50="Red",0,"")))*VLOOKUP("PPM (defective units)",KPI_Thresholds!$A$2:$F$12,6,FALSE),IF(H50="Green",100,IF(H50="Amber",50,IF(H50="Red",0,"")))*VLOOKUP("AQL Acceptance Rate",KPI_Thresholds!$A$2:$F$12,6,FALSE),IF(J50="Green",100,IF(J50="Amber",50,IF(J50="Red",0,"")))*VLOOKUP("COPQ % of spend",KPI_Thresholds!$A$2:$F$12,6,FALSE),IF(L50="Green",100,IF(L50="Amber",50,IF(L50="Red",0,"")))*VLOOKUP("Compliance Pass Rate",KPI_Thresholds!$A$2:$F$12,6,FALSE),IF(N50="Green",100,IF(N50="Amber",50,IF(N50="Red",0,"")))*VLOOKUP("Documentation Accuracy",KPI_Thresholds!$A$2:$F$12,6,FALSE),IF(P50="Green",100,IF(P50="Amber",50,IF(P50="Red",0,"")))*VLOOKUP("Lead Time Variance %",KPI_Thresholds!$A$2:$F$12,6,FALSE),IF(R50="Green",100,IF(R50="Amber",50,IF(R50="Red",0,"")))*VLOOKUP("Price Variance vs PO",KPI_Thresholds!$A$2:$F$12,6,FALSE),IF(T50="Green",100,IF(T50="Amber",50,IF(T50="Red",0,"")))*VLOOKUP("NCR Acknowledge Time",KPI_Thresholds!$A$2:$F$12,6,FALSE),IF(V50="Green",100,IF(V50="Amber",50,IF(V50="Red",0,"")))*VLOOKUP("CAP/8D Closure Time",KPI_Thresholds!$A$2:$F$12,6,FALSE),IF(X50="Green",100,IF(X50="Amber",50,IF(X50="Red",0,"")))*VLOOKUP("Returns/Warranty Rate",KPI_Thresholds!$A$2:$F$12,6,FALSE))/100)</f>
        <v/>
      </c>
      <c r="Z50" s="16">
        <f>IF(A50="","",IF(OR(D50="Red",L50="Red"),"Conditional",IF(Y50&gt;=90,"Preferred",IF(Y50&gt;=75,"Approved","Conditional"))))</f>
        <v/>
      </c>
    </row>
    <row r="51">
      <c r="A51" s="16">
        <f>Monthly_Input!A51</f>
        <v/>
      </c>
      <c r="B51" s="17">
        <f>Monthly_Input!B51</f>
        <v/>
      </c>
      <c r="C51" s="18">
        <f>Monthly_Input!C51</f>
        <v/>
      </c>
      <c r="D51" s="16">
        <f>IF(C51="","",IF(VLOOKUP("On-Time Delivery (OTD)",KPI_Thresholds!$A$2:$F$12,2,FALSE)="HIGH",IF(C51&gt;=VLOOKUP("On-Time Delivery (OTD)",KPI_Thresholds!$A$2:$F$12,3,FALSE),"Green",IF(C51&gt;=VLOOKUP("On-Time Delivery (OTD)",KPI_Thresholds!$A$2:$F$12,4,FALSE),"Amber","Red")),IF(VLOOKUP("On-Time Delivery (OTD)",KPI_Thresholds!$A$2:$F$12,2,FALSE)="LOW",IF(C51&lt;=VLOOKUP("On-Time Delivery (OTD)",KPI_Thresholds!$A$2:$F$12,3,FALSE),"Green",IF(C51&lt;=VLOOKUP("On-Time Delivery (OTD)",KPI_Thresholds!$A$2:$F$12,4,FALSE),"Amber","Red")),IF(ABS(C51)&lt;=VLOOKUP("On-Time Delivery (OTD)",KPI_Thresholds!$A$2:$F$12,3,FALSE),"Green",IF(ABS(C51)&lt;=VLOOKUP("On-Time Delivery (OTD)",KPI_Thresholds!$A$2:$F$12,4,FALSE),"Amber","Red")))))</f>
        <v/>
      </c>
      <c r="E51" s="19">
        <f>Monthly_Input!D51</f>
        <v/>
      </c>
      <c r="F51" s="16">
        <f>IF(E51="","",IF(VLOOKUP("PPM (defective units)",KPI_Thresholds!$A$2:$F$12,2,FALSE)="HIGH",IF(E51&gt;=VLOOKUP("PPM (defective units)",KPI_Thresholds!$A$2:$F$12,3,FALSE),"Green",IF(E51&gt;=VLOOKUP("PPM (defective units)",KPI_Thresholds!$A$2:$F$12,4,FALSE),"Amber","Red")),IF(VLOOKUP("PPM (defective units)",KPI_Thresholds!$A$2:$F$12,2,FALSE)="LOW",IF(E51&lt;=VLOOKUP("PPM (defective units)",KPI_Thresholds!$A$2:$F$12,3,FALSE),"Green",IF(E51&lt;=VLOOKUP("PPM (defective units)",KPI_Thresholds!$A$2:$F$12,4,FALSE),"Amber","Red")),IF(ABS(E51)&lt;=VLOOKUP("PPM (defective units)",KPI_Thresholds!$A$2:$F$12,3,FALSE),"Green",IF(ABS(E51)&lt;=VLOOKUP("PPM (defective units)",KPI_Thresholds!$A$2:$F$12,4,FALSE),"Amber","Red")))))</f>
        <v/>
      </c>
      <c r="G51" s="18">
        <f>Monthly_Input!E51</f>
        <v/>
      </c>
      <c r="H51" s="16">
        <f>IF(G51="","",IF(VLOOKUP("AQL Acceptance Rate",KPI_Thresholds!$A$2:$F$12,2,FALSE)="HIGH",IF(G51&gt;=VLOOKUP("AQL Acceptance Rate",KPI_Thresholds!$A$2:$F$12,3,FALSE),"Green",IF(G51&gt;=VLOOKUP("AQL Acceptance Rate",KPI_Thresholds!$A$2:$F$12,4,FALSE),"Amber","Red")),IF(VLOOKUP("AQL Acceptance Rate",KPI_Thresholds!$A$2:$F$12,2,FALSE)="LOW",IF(G51&lt;=VLOOKUP("AQL Acceptance Rate",KPI_Thresholds!$A$2:$F$12,3,FALSE),"Green",IF(G51&lt;=VLOOKUP("AQL Acceptance Rate",KPI_Thresholds!$A$2:$F$12,4,FALSE),"Amber","Red")),IF(ABS(G51)&lt;=VLOOKUP("AQL Acceptance Rate",KPI_Thresholds!$A$2:$F$12,3,FALSE),"Green",IF(ABS(G51)&lt;=VLOOKUP("AQL Acceptance Rate",KPI_Thresholds!$A$2:$F$12,4,FALSE),"Amber","Red")))))</f>
        <v/>
      </c>
      <c r="I51" s="18">
        <f>Monthly_Input!F51</f>
        <v/>
      </c>
      <c r="J51" s="16">
        <f>IF(I51="","",IF(VLOOKUP("COPQ % of spend",KPI_Thresholds!$A$2:$F$12,2,FALSE)="HIGH",IF(I51&gt;=VLOOKUP("COPQ % of spend",KPI_Thresholds!$A$2:$F$12,3,FALSE),"Green",IF(I51&gt;=VLOOKUP("COPQ % of spend",KPI_Thresholds!$A$2:$F$12,4,FALSE),"Amber","Red")),IF(VLOOKUP("COPQ % of spend",KPI_Thresholds!$A$2:$F$12,2,FALSE)="LOW",IF(I51&lt;=VLOOKUP("COPQ % of spend",KPI_Thresholds!$A$2:$F$12,3,FALSE),"Green",IF(I51&lt;=VLOOKUP("COPQ % of spend",KPI_Thresholds!$A$2:$F$12,4,FALSE),"Amber","Red")),IF(ABS(I51)&lt;=VLOOKUP("COPQ % of spend",KPI_Thresholds!$A$2:$F$12,3,FALSE),"Green",IF(ABS(I51)&lt;=VLOOKUP("COPQ % of spend",KPI_Thresholds!$A$2:$F$12,4,FALSE),"Amber","Red")))))</f>
        <v/>
      </c>
      <c r="K51" s="18">
        <f>Monthly_Input!G51</f>
        <v/>
      </c>
      <c r="L51" s="16">
        <f>IF(K51="","",IF(VLOOKUP("Compliance Pass Rate",KPI_Thresholds!$A$2:$F$12,2,FALSE)="HIGH",IF(K51&gt;=VLOOKUP("Compliance Pass Rate",KPI_Thresholds!$A$2:$F$12,3,FALSE),"Green",IF(K51&gt;=VLOOKUP("Compliance Pass Rate",KPI_Thresholds!$A$2:$F$12,4,FALSE),"Amber","Red")),IF(VLOOKUP("Compliance Pass Rate",KPI_Thresholds!$A$2:$F$12,2,FALSE)="LOW",IF(K51&lt;=VLOOKUP("Compliance Pass Rate",KPI_Thresholds!$A$2:$F$12,3,FALSE),"Green",IF(K51&lt;=VLOOKUP("Compliance Pass Rate",KPI_Thresholds!$A$2:$F$12,4,FALSE),"Amber","Red")),IF(ABS(K51)&lt;=VLOOKUP("Compliance Pass Rate",KPI_Thresholds!$A$2:$F$12,3,FALSE),"Green",IF(ABS(K51)&lt;=VLOOKUP("Compliance Pass Rate",KPI_Thresholds!$A$2:$F$12,4,FALSE),"Amber","Red")))))</f>
        <v/>
      </c>
      <c r="M51" s="18">
        <f>Monthly_Input!H51</f>
        <v/>
      </c>
      <c r="N51" s="16">
        <f>IF(M51="","",IF(VLOOKUP("Documentation Accuracy",KPI_Thresholds!$A$2:$F$12,2,FALSE)="HIGH",IF(M51&gt;=VLOOKUP("Documentation Accuracy",KPI_Thresholds!$A$2:$F$12,3,FALSE),"Green",IF(M51&gt;=VLOOKUP("Documentation Accuracy",KPI_Thresholds!$A$2:$F$12,4,FALSE),"Amber","Red")),IF(VLOOKUP("Documentation Accuracy",KPI_Thresholds!$A$2:$F$12,2,FALSE)="LOW",IF(M51&lt;=VLOOKUP("Documentation Accuracy",KPI_Thresholds!$A$2:$F$12,3,FALSE),"Green",IF(M51&lt;=VLOOKUP("Documentation Accuracy",KPI_Thresholds!$A$2:$F$12,4,FALSE),"Amber","Red")),IF(ABS(M51)&lt;=VLOOKUP("Documentation Accuracy",KPI_Thresholds!$A$2:$F$12,3,FALSE),"Green",IF(ABS(M51)&lt;=VLOOKUP("Documentation Accuracy",KPI_Thresholds!$A$2:$F$12,4,FALSE),"Amber","Red")))))</f>
        <v/>
      </c>
      <c r="O51" s="18">
        <f>Monthly_Input!K51</f>
        <v/>
      </c>
      <c r="P51" s="16">
        <f>IF(O51="","",IF(VLOOKUP("Lead Time Variance %",KPI_Thresholds!$A$2:$F$12,2,FALSE)="HIGH",IF(O51&gt;=VLOOKUP("Lead Time Variance %",KPI_Thresholds!$A$2:$F$12,3,FALSE),"Green",IF(O51&gt;=VLOOKUP("Lead Time Variance %",KPI_Thresholds!$A$2:$F$12,4,FALSE),"Amber","Red")),IF(VLOOKUP("Lead Time Variance %",KPI_Thresholds!$A$2:$F$12,2,FALSE)="LOW",IF(O51&lt;=VLOOKUP("Lead Time Variance %",KPI_Thresholds!$A$2:$F$12,3,FALSE),"Green",IF(O51&lt;=VLOOKUP("Lead Time Variance %",KPI_Thresholds!$A$2:$F$12,4,FALSE),"Amber","Red")),IF(ABS(O51)&lt;=VLOOKUP("Lead Time Variance %",KPI_Thresholds!$A$2:$F$12,3,FALSE),"Green",IF(ABS(O51)&lt;=VLOOKUP("Lead Time Variance %",KPI_Thresholds!$A$2:$F$12,4,FALSE),"Amber","Red")))))</f>
        <v/>
      </c>
      <c r="Q51" s="18">
        <f>Monthly_Input!N51</f>
        <v/>
      </c>
      <c r="R51" s="16">
        <f>IF(Q51="","",IF(VLOOKUP("Price Variance vs PO",KPI_Thresholds!$A$2:$F$12,2,FALSE)="HIGH",IF(Q51&gt;=VLOOKUP("Price Variance vs PO",KPI_Thresholds!$A$2:$F$12,3,FALSE),"Green",IF(Q51&gt;=VLOOKUP("Price Variance vs PO",KPI_Thresholds!$A$2:$F$12,4,FALSE),"Amber","Red")),IF(VLOOKUP("Price Variance vs PO",KPI_Thresholds!$A$2:$F$12,2,FALSE)="LOW",IF(Q51&lt;=VLOOKUP("Price Variance vs PO",KPI_Thresholds!$A$2:$F$12,3,FALSE),"Green",IF(Q51&lt;=VLOOKUP("Price Variance vs PO",KPI_Thresholds!$A$2:$F$12,4,FALSE),"Amber","Red")),IF(ABS(Q51)&lt;=VLOOKUP("Price Variance vs PO",KPI_Thresholds!$A$2:$F$12,3,FALSE),"Green",IF(ABS(Q51)&lt;=VLOOKUP("Price Variance vs PO",KPI_Thresholds!$A$2:$F$12,4,FALSE),"Amber","Red")))))</f>
        <v/>
      </c>
      <c r="S51" s="19">
        <f>Monthly_Input!O51</f>
        <v/>
      </c>
      <c r="T51" s="16">
        <f>IF(S51="","",IF(VLOOKUP("NCR Acknowledge Time",KPI_Thresholds!$A$2:$F$12,2,FALSE)="HIGH",IF(S51&gt;=VLOOKUP("NCR Acknowledge Time",KPI_Thresholds!$A$2:$F$12,3,FALSE),"Green",IF(S51&gt;=VLOOKUP("NCR Acknowledge Time",KPI_Thresholds!$A$2:$F$12,4,FALSE),"Amber","Red")),IF(VLOOKUP("NCR Acknowledge Time",KPI_Thresholds!$A$2:$F$12,2,FALSE)="LOW",IF(S51&lt;=VLOOKUP("NCR Acknowledge Time",KPI_Thresholds!$A$2:$F$12,3,FALSE),"Green",IF(S51&lt;=VLOOKUP("NCR Acknowledge Time",KPI_Thresholds!$A$2:$F$12,4,FALSE),"Amber","Red")),IF(ABS(S51)&lt;=VLOOKUP("NCR Acknowledge Time",KPI_Thresholds!$A$2:$F$12,3,FALSE),"Green",IF(ABS(S51)&lt;=VLOOKUP("NCR Acknowledge Time",KPI_Thresholds!$A$2:$F$12,4,FALSE),"Amber","Red")))))</f>
        <v/>
      </c>
      <c r="U51" s="19">
        <f>Monthly_Input!P51</f>
        <v/>
      </c>
      <c r="V51" s="16">
        <f>IF(U51="","",IF(VLOOKUP("CAP/8D Closure Time",KPI_Thresholds!$A$2:$F$12,2,FALSE)="HIGH",IF(U51&gt;=VLOOKUP("CAP/8D Closure Time",KPI_Thresholds!$A$2:$F$12,3,FALSE),"Green",IF(U51&gt;=VLOOKUP("CAP/8D Closure Time",KPI_Thresholds!$A$2:$F$12,4,FALSE),"Amber","Red")),IF(VLOOKUP("CAP/8D Closure Time",KPI_Thresholds!$A$2:$F$12,2,FALSE)="LOW",IF(U51&lt;=VLOOKUP("CAP/8D Closure Time",KPI_Thresholds!$A$2:$F$12,3,FALSE),"Green",IF(U51&lt;=VLOOKUP("CAP/8D Closure Time",KPI_Thresholds!$A$2:$F$12,4,FALSE),"Amber","Red")),IF(ABS(U51)&lt;=VLOOKUP("CAP/8D Closure Time",KPI_Thresholds!$A$2:$F$12,3,FALSE),"Green",IF(ABS(U51)&lt;=VLOOKUP("CAP/8D Closure Time",KPI_Thresholds!$A$2:$F$12,4,FALSE),"Amber","Red")))))</f>
        <v/>
      </c>
      <c r="W51" s="18">
        <f>Monthly_Input!Q51</f>
        <v/>
      </c>
      <c r="X51" s="16">
        <f>IF(W51="","",IF(VLOOKUP("Returns/Warranty Rate",KPI_Thresholds!$A$2:$F$12,2,FALSE)="HIGH",IF(W51&gt;=VLOOKUP("Returns/Warranty Rate",KPI_Thresholds!$A$2:$F$12,3,FALSE),"Green",IF(W51&gt;=VLOOKUP("Returns/Warranty Rate",KPI_Thresholds!$A$2:$F$12,4,FALSE),"Amber","Red")),IF(VLOOKUP("Returns/Warranty Rate",KPI_Thresholds!$A$2:$F$12,2,FALSE)="LOW",IF(W51&lt;=VLOOKUP("Returns/Warranty Rate",KPI_Thresholds!$A$2:$F$12,3,FALSE),"Green",IF(W51&lt;=VLOOKUP("Returns/Warranty Rate",KPI_Thresholds!$A$2:$F$12,4,FALSE),"Amber","Red")),IF(ABS(W51)&lt;=VLOOKUP("Returns/Warranty Rate",KPI_Thresholds!$A$2:$F$12,3,FALSE),"Green",IF(ABS(W51)&lt;=VLOOKUP("Returns/Warranty Rate",KPI_Thresholds!$A$2:$F$12,4,FALSE),"Amber","Red")))))</f>
        <v/>
      </c>
      <c r="Y51" s="20">
        <f>IF(A51="","",SUM(IF(D51="Green",100,IF(D51="Amber",50,IF(D51="Red",0,"")))*VLOOKUP("On-Time Delivery (OTD)",KPI_Thresholds!$A$2:$F$12,6,FALSE),IF(F51="Green",100,IF(F51="Amber",50,IF(F51="Red",0,"")))*VLOOKUP("PPM (defective units)",KPI_Thresholds!$A$2:$F$12,6,FALSE),IF(H51="Green",100,IF(H51="Amber",50,IF(H51="Red",0,"")))*VLOOKUP("AQL Acceptance Rate",KPI_Thresholds!$A$2:$F$12,6,FALSE),IF(J51="Green",100,IF(J51="Amber",50,IF(J51="Red",0,"")))*VLOOKUP("COPQ % of spend",KPI_Thresholds!$A$2:$F$12,6,FALSE),IF(L51="Green",100,IF(L51="Amber",50,IF(L51="Red",0,"")))*VLOOKUP("Compliance Pass Rate",KPI_Thresholds!$A$2:$F$12,6,FALSE),IF(N51="Green",100,IF(N51="Amber",50,IF(N51="Red",0,"")))*VLOOKUP("Documentation Accuracy",KPI_Thresholds!$A$2:$F$12,6,FALSE),IF(P51="Green",100,IF(P51="Amber",50,IF(P51="Red",0,"")))*VLOOKUP("Lead Time Variance %",KPI_Thresholds!$A$2:$F$12,6,FALSE),IF(R51="Green",100,IF(R51="Amber",50,IF(R51="Red",0,"")))*VLOOKUP("Price Variance vs PO",KPI_Thresholds!$A$2:$F$12,6,FALSE),IF(T51="Green",100,IF(T51="Amber",50,IF(T51="Red",0,"")))*VLOOKUP("NCR Acknowledge Time",KPI_Thresholds!$A$2:$F$12,6,FALSE),IF(V51="Green",100,IF(V51="Amber",50,IF(V51="Red",0,"")))*VLOOKUP("CAP/8D Closure Time",KPI_Thresholds!$A$2:$F$12,6,FALSE),IF(X51="Green",100,IF(X51="Amber",50,IF(X51="Red",0,"")))*VLOOKUP("Returns/Warranty Rate",KPI_Thresholds!$A$2:$F$12,6,FALSE))/100)</f>
        <v/>
      </c>
      <c r="Z51" s="16">
        <f>IF(A51="","",IF(OR(D51="Red",L51="Red"),"Conditional",IF(Y51&gt;=90,"Preferred",IF(Y51&gt;=75,"Approved","Conditional"))))</f>
        <v/>
      </c>
    </row>
    <row r="52">
      <c r="A52" s="16">
        <f>Monthly_Input!A52</f>
        <v/>
      </c>
      <c r="B52" s="17">
        <f>Monthly_Input!B52</f>
        <v/>
      </c>
      <c r="C52" s="18">
        <f>Monthly_Input!C52</f>
        <v/>
      </c>
      <c r="D52" s="16">
        <f>IF(C52="","",IF(VLOOKUP("On-Time Delivery (OTD)",KPI_Thresholds!$A$2:$F$12,2,FALSE)="HIGH",IF(C52&gt;=VLOOKUP("On-Time Delivery (OTD)",KPI_Thresholds!$A$2:$F$12,3,FALSE),"Green",IF(C52&gt;=VLOOKUP("On-Time Delivery (OTD)",KPI_Thresholds!$A$2:$F$12,4,FALSE),"Amber","Red")),IF(VLOOKUP("On-Time Delivery (OTD)",KPI_Thresholds!$A$2:$F$12,2,FALSE)="LOW",IF(C52&lt;=VLOOKUP("On-Time Delivery (OTD)",KPI_Thresholds!$A$2:$F$12,3,FALSE),"Green",IF(C52&lt;=VLOOKUP("On-Time Delivery (OTD)",KPI_Thresholds!$A$2:$F$12,4,FALSE),"Amber","Red")),IF(ABS(C52)&lt;=VLOOKUP("On-Time Delivery (OTD)",KPI_Thresholds!$A$2:$F$12,3,FALSE),"Green",IF(ABS(C52)&lt;=VLOOKUP("On-Time Delivery (OTD)",KPI_Thresholds!$A$2:$F$12,4,FALSE),"Amber","Red")))))</f>
        <v/>
      </c>
      <c r="E52" s="19">
        <f>Monthly_Input!D52</f>
        <v/>
      </c>
      <c r="F52" s="16">
        <f>IF(E52="","",IF(VLOOKUP("PPM (defective units)",KPI_Thresholds!$A$2:$F$12,2,FALSE)="HIGH",IF(E52&gt;=VLOOKUP("PPM (defective units)",KPI_Thresholds!$A$2:$F$12,3,FALSE),"Green",IF(E52&gt;=VLOOKUP("PPM (defective units)",KPI_Thresholds!$A$2:$F$12,4,FALSE),"Amber","Red")),IF(VLOOKUP("PPM (defective units)",KPI_Thresholds!$A$2:$F$12,2,FALSE)="LOW",IF(E52&lt;=VLOOKUP("PPM (defective units)",KPI_Thresholds!$A$2:$F$12,3,FALSE),"Green",IF(E52&lt;=VLOOKUP("PPM (defective units)",KPI_Thresholds!$A$2:$F$12,4,FALSE),"Amber","Red")),IF(ABS(E52)&lt;=VLOOKUP("PPM (defective units)",KPI_Thresholds!$A$2:$F$12,3,FALSE),"Green",IF(ABS(E52)&lt;=VLOOKUP("PPM (defective units)",KPI_Thresholds!$A$2:$F$12,4,FALSE),"Amber","Red")))))</f>
        <v/>
      </c>
      <c r="G52" s="18">
        <f>Monthly_Input!E52</f>
        <v/>
      </c>
      <c r="H52" s="16">
        <f>IF(G52="","",IF(VLOOKUP("AQL Acceptance Rate",KPI_Thresholds!$A$2:$F$12,2,FALSE)="HIGH",IF(G52&gt;=VLOOKUP("AQL Acceptance Rate",KPI_Thresholds!$A$2:$F$12,3,FALSE),"Green",IF(G52&gt;=VLOOKUP("AQL Acceptance Rate",KPI_Thresholds!$A$2:$F$12,4,FALSE),"Amber","Red")),IF(VLOOKUP("AQL Acceptance Rate",KPI_Thresholds!$A$2:$F$12,2,FALSE)="LOW",IF(G52&lt;=VLOOKUP("AQL Acceptance Rate",KPI_Thresholds!$A$2:$F$12,3,FALSE),"Green",IF(G52&lt;=VLOOKUP("AQL Acceptance Rate",KPI_Thresholds!$A$2:$F$12,4,FALSE),"Amber","Red")),IF(ABS(G52)&lt;=VLOOKUP("AQL Acceptance Rate",KPI_Thresholds!$A$2:$F$12,3,FALSE),"Green",IF(ABS(G52)&lt;=VLOOKUP("AQL Acceptance Rate",KPI_Thresholds!$A$2:$F$12,4,FALSE),"Amber","Red")))))</f>
        <v/>
      </c>
      <c r="I52" s="18">
        <f>Monthly_Input!F52</f>
        <v/>
      </c>
      <c r="J52" s="16">
        <f>IF(I52="","",IF(VLOOKUP("COPQ % of spend",KPI_Thresholds!$A$2:$F$12,2,FALSE)="HIGH",IF(I52&gt;=VLOOKUP("COPQ % of spend",KPI_Thresholds!$A$2:$F$12,3,FALSE),"Green",IF(I52&gt;=VLOOKUP("COPQ % of spend",KPI_Thresholds!$A$2:$F$12,4,FALSE),"Amber","Red")),IF(VLOOKUP("COPQ % of spend",KPI_Thresholds!$A$2:$F$12,2,FALSE)="LOW",IF(I52&lt;=VLOOKUP("COPQ % of spend",KPI_Thresholds!$A$2:$F$12,3,FALSE),"Green",IF(I52&lt;=VLOOKUP("COPQ % of spend",KPI_Thresholds!$A$2:$F$12,4,FALSE),"Amber","Red")),IF(ABS(I52)&lt;=VLOOKUP("COPQ % of spend",KPI_Thresholds!$A$2:$F$12,3,FALSE),"Green",IF(ABS(I52)&lt;=VLOOKUP("COPQ % of spend",KPI_Thresholds!$A$2:$F$12,4,FALSE),"Amber","Red")))))</f>
        <v/>
      </c>
      <c r="K52" s="18">
        <f>Monthly_Input!G52</f>
        <v/>
      </c>
      <c r="L52" s="16">
        <f>IF(K52="","",IF(VLOOKUP("Compliance Pass Rate",KPI_Thresholds!$A$2:$F$12,2,FALSE)="HIGH",IF(K52&gt;=VLOOKUP("Compliance Pass Rate",KPI_Thresholds!$A$2:$F$12,3,FALSE),"Green",IF(K52&gt;=VLOOKUP("Compliance Pass Rate",KPI_Thresholds!$A$2:$F$12,4,FALSE),"Amber","Red")),IF(VLOOKUP("Compliance Pass Rate",KPI_Thresholds!$A$2:$F$12,2,FALSE)="LOW",IF(K52&lt;=VLOOKUP("Compliance Pass Rate",KPI_Thresholds!$A$2:$F$12,3,FALSE),"Green",IF(K52&lt;=VLOOKUP("Compliance Pass Rate",KPI_Thresholds!$A$2:$F$12,4,FALSE),"Amber","Red")),IF(ABS(K52)&lt;=VLOOKUP("Compliance Pass Rate",KPI_Thresholds!$A$2:$F$12,3,FALSE),"Green",IF(ABS(K52)&lt;=VLOOKUP("Compliance Pass Rate",KPI_Thresholds!$A$2:$F$12,4,FALSE),"Amber","Red")))))</f>
        <v/>
      </c>
      <c r="M52" s="18">
        <f>Monthly_Input!H52</f>
        <v/>
      </c>
      <c r="N52" s="16">
        <f>IF(M52="","",IF(VLOOKUP("Documentation Accuracy",KPI_Thresholds!$A$2:$F$12,2,FALSE)="HIGH",IF(M52&gt;=VLOOKUP("Documentation Accuracy",KPI_Thresholds!$A$2:$F$12,3,FALSE),"Green",IF(M52&gt;=VLOOKUP("Documentation Accuracy",KPI_Thresholds!$A$2:$F$12,4,FALSE),"Amber","Red")),IF(VLOOKUP("Documentation Accuracy",KPI_Thresholds!$A$2:$F$12,2,FALSE)="LOW",IF(M52&lt;=VLOOKUP("Documentation Accuracy",KPI_Thresholds!$A$2:$F$12,3,FALSE),"Green",IF(M52&lt;=VLOOKUP("Documentation Accuracy",KPI_Thresholds!$A$2:$F$12,4,FALSE),"Amber","Red")),IF(ABS(M52)&lt;=VLOOKUP("Documentation Accuracy",KPI_Thresholds!$A$2:$F$12,3,FALSE),"Green",IF(ABS(M52)&lt;=VLOOKUP("Documentation Accuracy",KPI_Thresholds!$A$2:$F$12,4,FALSE),"Amber","Red")))))</f>
        <v/>
      </c>
      <c r="O52" s="18">
        <f>Monthly_Input!K52</f>
        <v/>
      </c>
      <c r="P52" s="16">
        <f>IF(O52="","",IF(VLOOKUP("Lead Time Variance %",KPI_Thresholds!$A$2:$F$12,2,FALSE)="HIGH",IF(O52&gt;=VLOOKUP("Lead Time Variance %",KPI_Thresholds!$A$2:$F$12,3,FALSE),"Green",IF(O52&gt;=VLOOKUP("Lead Time Variance %",KPI_Thresholds!$A$2:$F$12,4,FALSE),"Amber","Red")),IF(VLOOKUP("Lead Time Variance %",KPI_Thresholds!$A$2:$F$12,2,FALSE)="LOW",IF(O52&lt;=VLOOKUP("Lead Time Variance %",KPI_Thresholds!$A$2:$F$12,3,FALSE),"Green",IF(O52&lt;=VLOOKUP("Lead Time Variance %",KPI_Thresholds!$A$2:$F$12,4,FALSE),"Amber","Red")),IF(ABS(O52)&lt;=VLOOKUP("Lead Time Variance %",KPI_Thresholds!$A$2:$F$12,3,FALSE),"Green",IF(ABS(O52)&lt;=VLOOKUP("Lead Time Variance %",KPI_Thresholds!$A$2:$F$12,4,FALSE),"Amber","Red")))))</f>
        <v/>
      </c>
      <c r="Q52" s="18">
        <f>Monthly_Input!N52</f>
        <v/>
      </c>
      <c r="R52" s="16">
        <f>IF(Q52="","",IF(VLOOKUP("Price Variance vs PO",KPI_Thresholds!$A$2:$F$12,2,FALSE)="HIGH",IF(Q52&gt;=VLOOKUP("Price Variance vs PO",KPI_Thresholds!$A$2:$F$12,3,FALSE),"Green",IF(Q52&gt;=VLOOKUP("Price Variance vs PO",KPI_Thresholds!$A$2:$F$12,4,FALSE),"Amber","Red")),IF(VLOOKUP("Price Variance vs PO",KPI_Thresholds!$A$2:$F$12,2,FALSE)="LOW",IF(Q52&lt;=VLOOKUP("Price Variance vs PO",KPI_Thresholds!$A$2:$F$12,3,FALSE),"Green",IF(Q52&lt;=VLOOKUP("Price Variance vs PO",KPI_Thresholds!$A$2:$F$12,4,FALSE),"Amber","Red")),IF(ABS(Q52)&lt;=VLOOKUP("Price Variance vs PO",KPI_Thresholds!$A$2:$F$12,3,FALSE),"Green",IF(ABS(Q52)&lt;=VLOOKUP("Price Variance vs PO",KPI_Thresholds!$A$2:$F$12,4,FALSE),"Amber","Red")))))</f>
        <v/>
      </c>
      <c r="S52" s="19">
        <f>Monthly_Input!O52</f>
        <v/>
      </c>
      <c r="T52" s="16">
        <f>IF(S52="","",IF(VLOOKUP("NCR Acknowledge Time",KPI_Thresholds!$A$2:$F$12,2,FALSE)="HIGH",IF(S52&gt;=VLOOKUP("NCR Acknowledge Time",KPI_Thresholds!$A$2:$F$12,3,FALSE),"Green",IF(S52&gt;=VLOOKUP("NCR Acknowledge Time",KPI_Thresholds!$A$2:$F$12,4,FALSE),"Amber","Red")),IF(VLOOKUP("NCR Acknowledge Time",KPI_Thresholds!$A$2:$F$12,2,FALSE)="LOW",IF(S52&lt;=VLOOKUP("NCR Acknowledge Time",KPI_Thresholds!$A$2:$F$12,3,FALSE),"Green",IF(S52&lt;=VLOOKUP("NCR Acknowledge Time",KPI_Thresholds!$A$2:$F$12,4,FALSE),"Amber","Red")),IF(ABS(S52)&lt;=VLOOKUP("NCR Acknowledge Time",KPI_Thresholds!$A$2:$F$12,3,FALSE),"Green",IF(ABS(S52)&lt;=VLOOKUP("NCR Acknowledge Time",KPI_Thresholds!$A$2:$F$12,4,FALSE),"Amber","Red")))))</f>
        <v/>
      </c>
      <c r="U52" s="19">
        <f>Monthly_Input!P52</f>
        <v/>
      </c>
      <c r="V52" s="16">
        <f>IF(U52="","",IF(VLOOKUP("CAP/8D Closure Time",KPI_Thresholds!$A$2:$F$12,2,FALSE)="HIGH",IF(U52&gt;=VLOOKUP("CAP/8D Closure Time",KPI_Thresholds!$A$2:$F$12,3,FALSE),"Green",IF(U52&gt;=VLOOKUP("CAP/8D Closure Time",KPI_Thresholds!$A$2:$F$12,4,FALSE),"Amber","Red")),IF(VLOOKUP("CAP/8D Closure Time",KPI_Thresholds!$A$2:$F$12,2,FALSE)="LOW",IF(U52&lt;=VLOOKUP("CAP/8D Closure Time",KPI_Thresholds!$A$2:$F$12,3,FALSE),"Green",IF(U52&lt;=VLOOKUP("CAP/8D Closure Time",KPI_Thresholds!$A$2:$F$12,4,FALSE),"Amber","Red")),IF(ABS(U52)&lt;=VLOOKUP("CAP/8D Closure Time",KPI_Thresholds!$A$2:$F$12,3,FALSE),"Green",IF(ABS(U52)&lt;=VLOOKUP("CAP/8D Closure Time",KPI_Thresholds!$A$2:$F$12,4,FALSE),"Amber","Red")))))</f>
        <v/>
      </c>
      <c r="W52" s="18">
        <f>Monthly_Input!Q52</f>
        <v/>
      </c>
      <c r="X52" s="16">
        <f>IF(W52="","",IF(VLOOKUP("Returns/Warranty Rate",KPI_Thresholds!$A$2:$F$12,2,FALSE)="HIGH",IF(W52&gt;=VLOOKUP("Returns/Warranty Rate",KPI_Thresholds!$A$2:$F$12,3,FALSE),"Green",IF(W52&gt;=VLOOKUP("Returns/Warranty Rate",KPI_Thresholds!$A$2:$F$12,4,FALSE),"Amber","Red")),IF(VLOOKUP("Returns/Warranty Rate",KPI_Thresholds!$A$2:$F$12,2,FALSE)="LOW",IF(W52&lt;=VLOOKUP("Returns/Warranty Rate",KPI_Thresholds!$A$2:$F$12,3,FALSE),"Green",IF(W52&lt;=VLOOKUP("Returns/Warranty Rate",KPI_Thresholds!$A$2:$F$12,4,FALSE),"Amber","Red")),IF(ABS(W52)&lt;=VLOOKUP("Returns/Warranty Rate",KPI_Thresholds!$A$2:$F$12,3,FALSE),"Green",IF(ABS(W52)&lt;=VLOOKUP("Returns/Warranty Rate",KPI_Thresholds!$A$2:$F$12,4,FALSE),"Amber","Red")))))</f>
        <v/>
      </c>
      <c r="Y52" s="20">
        <f>IF(A52="","",SUM(IF(D52="Green",100,IF(D52="Amber",50,IF(D52="Red",0,"")))*VLOOKUP("On-Time Delivery (OTD)",KPI_Thresholds!$A$2:$F$12,6,FALSE),IF(F52="Green",100,IF(F52="Amber",50,IF(F52="Red",0,"")))*VLOOKUP("PPM (defective units)",KPI_Thresholds!$A$2:$F$12,6,FALSE),IF(H52="Green",100,IF(H52="Amber",50,IF(H52="Red",0,"")))*VLOOKUP("AQL Acceptance Rate",KPI_Thresholds!$A$2:$F$12,6,FALSE),IF(J52="Green",100,IF(J52="Amber",50,IF(J52="Red",0,"")))*VLOOKUP("COPQ % of spend",KPI_Thresholds!$A$2:$F$12,6,FALSE),IF(L52="Green",100,IF(L52="Amber",50,IF(L52="Red",0,"")))*VLOOKUP("Compliance Pass Rate",KPI_Thresholds!$A$2:$F$12,6,FALSE),IF(N52="Green",100,IF(N52="Amber",50,IF(N52="Red",0,"")))*VLOOKUP("Documentation Accuracy",KPI_Thresholds!$A$2:$F$12,6,FALSE),IF(P52="Green",100,IF(P52="Amber",50,IF(P52="Red",0,"")))*VLOOKUP("Lead Time Variance %",KPI_Thresholds!$A$2:$F$12,6,FALSE),IF(R52="Green",100,IF(R52="Amber",50,IF(R52="Red",0,"")))*VLOOKUP("Price Variance vs PO",KPI_Thresholds!$A$2:$F$12,6,FALSE),IF(T52="Green",100,IF(T52="Amber",50,IF(T52="Red",0,"")))*VLOOKUP("NCR Acknowledge Time",KPI_Thresholds!$A$2:$F$12,6,FALSE),IF(V52="Green",100,IF(V52="Amber",50,IF(V52="Red",0,"")))*VLOOKUP("CAP/8D Closure Time",KPI_Thresholds!$A$2:$F$12,6,FALSE),IF(X52="Green",100,IF(X52="Amber",50,IF(X52="Red",0,"")))*VLOOKUP("Returns/Warranty Rate",KPI_Thresholds!$A$2:$F$12,6,FALSE))/100)</f>
        <v/>
      </c>
      <c r="Z52" s="16">
        <f>IF(A52="","",IF(OR(D52="Red",L52="Red"),"Conditional",IF(Y52&gt;=90,"Preferred",IF(Y52&gt;=75,"Approved","Conditional"))))</f>
        <v/>
      </c>
    </row>
    <row r="53">
      <c r="A53" s="16">
        <f>Monthly_Input!A53</f>
        <v/>
      </c>
      <c r="B53" s="17">
        <f>Monthly_Input!B53</f>
        <v/>
      </c>
      <c r="C53" s="18">
        <f>Monthly_Input!C53</f>
        <v/>
      </c>
      <c r="D53" s="16">
        <f>IF(C53="","",IF(VLOOKUP("On-Time Delivery (OTD)",KPI_Thresholds!$A$2:$F$12,2,FALSE)="HIGH",IF(C53&gt;=VLOOKUP("On-Time Delivery (OTD)",KPI_Thresholds!$A$2:$F$12,3,FALSE),"Green",IF(C53&gt;=VLOOKUP("On-Time Delivery (OTD)",KPI_Thresholds!$A$2:$F$12,4,FALSE),"Amber","Red")),IF(VLOOKUP("On-Time Delivery (OTD)",KPI_Thresholds!$A$2:$F$12,2,FALSE)="LOW",IF(C53&lt;=VLOOKUP("On-Time Delivery (OTD)",KPI_Thresholds!$A$2:$F$12,3,FALSE),"Green",IF(C53&lt;=VLOOKUP("On-Time Delivery (OTD)",KPI_Thresholds!$A$2:$F$12,4,FALSE),"Amber","Red")),IF(ABS(C53)&lt;=VLOOKUP("On-Time Delivery (OTD)",KPI_Thresholds!$A$2:$F$12,3,FALSE),"Green",IF(ABS(C53)&lt;=VLOOKUP("On-Time Delivery (OTD)",KPI_Thresholds!$A$2:$F$12,4,FALSE),"Amber","Red")))))</f>
        <v/>
      </c>
      <c r="E53" s="19">
        <f>Monthly_Input!D53</f>
        <v/>
      </c>
      <c r="F53" s="16">
        <f>IF(E53="","",IF(VLOOKUP("PPM (defective units)",KPI_Thresholds!$A$2:$F$12,2,FALSE)="HIGH",IF(E53&gt;=VLOOKUP("PPM (defective units)",KPI_Thresholds!$A$2:$F$12,3,FALSE),"Green",IF(E53&gt;=VLOOKUP("PPM (defective units)",KPI_Thresholds!$A$2:$F$12,4,FALSE),"Amber","Red")),IF(VLOOKUP("PPM (defective units)",KPI_Thresholds!$A$2:$F$12,2,FALSE)="LOW",IF(E53&lt;=VLOOKUP("PPM (defective units)",KPI_Thresholds!$A$2:$F$12,3,FALSE),"Green",IF(E53&lt;=VLOOKUP("PPM (defective units)",KPI_Thresholds!$A$2:$F$12,4,FALSE),"Amber","Red")),IF(ABS(E53)&lt;=VLOOKUP("PPM (defective units)",KPI_Thresholds!$A$2:$F$12,3,FALSE),"Green",IF(ABS(E53)&lt;=VLOOKUP("PPM (defective units)",KPI_Thresholds!$A$2:$F$12,4,FALSE),"Amber","Red")))))</f>
        <v/>
      </c>
      <c r="G53" s="18">
        <f>Monthly_Input!E53</f>
        <v/>
      </c>
      <c r="H53" s="16">
        <f>IF(G53="","",IF(VLOOKUP("AQL Acceptance Rate",KPI_Thresholds!$A$2:$F$12,2,FALSE)="HIGH",IF(G53&gt;=VLOOKUP("AQL Acceptance Rate",KPI_Thresholds!$A$2:$F$12,3,FALSE),"Green",IF(G53&gt;=VLOOKUP("AQL Acceptance Rate",KPI_Thresholds!$A$2:$F$12,4,FALSE),"Amber","Red")),IF(VLOOKUP("AQL Acceptance Rate",KPI_Thresholds!$A$2:$F$12,2,FALSE)="LOW",IF(G53&lt;=VLOOKUP("AQL Acceptance Rate",KPI_Thresholds!$A$2:$F$12,3,FALSE),"Green",IF(G53&lt;=VLOOKUP("AQL Acceptance Rate",KPI_Thresholds!$A$2:$F$12,4,FALSE),"Amber","Red")),IF(ABS(G53)&lt;=VLOOKUP("AQL Acceptance Rate",KPI_Thresholds!$A$2:$F$12,3,FALSE),"Green",IF(ABS(G53)&lt;=VLOOKUP("AQL Acceptance Rate",KPI_Thresholds!$A$2:$F$12,4,FALSE),"Amber","Red")))))</f>
        <v/>
      </c>
      <c r="I53" s="18">
        <f>Monthly_Input!F53</f>
        <v/>
      </c>
      <c r="J53" s="16">
        <f>IF(I53="","",IF(VLOOKUP("COPQ % of spend",KPI_Thresholds!$A$2:$F$12,2,FALSE)="HIGH",IF(I53&gt;=VLOOKUP("COPQ % of spend",KPI_Thresholds!$A$2:$F$12,3,FALSE),"Green",IF(I53&gt;=VLOOKUP("COPQ % of spend",KPI_Thresholds!$A$2:$F$12,4,FALSE),"Amber","Red")),IF(VLOOKUP("COPQ % of spend",KPI_Thresholds!$A$2:$F$12,2,FALSE)="LOW",IF(I53&lt;=VLOOKUP("COPQ % of spend",KPI_Thresholds!$A$2:$F$12,3,FALSE),"Green",IF(I53&lt;=VLOOKUP("COPQ % of spend",KPI_Thresholds!$A$2:$F$12,4,FALSE),"Amber","Red")),IF(ABS(I53)&lt;=VLOOKUP("COPQ % of spend",KPI_Thresholds!$A$2:$F$12,3,FALSE),"Green",IF(ABS(I53)&lt;=VLOOKUP("COPQ % of spend",KPI_Thresholds!$A$2:$F$12,4,FALSE),"Amber","Red")))))</f>
        <v/>
      </c>
      <c r="K53" s="18">
        <f>Monthly_Input!G53</f>
        <v/>
      </c>
      <c r="L53" s="16">
        <f>IF(K53="","",IF(VLOOKUP("Compliance Pass Rate",KPI_Thresholds!$A$2:$F$12,2,FALSE)="HIGH",IF(K53&gt;=VLOOKUP("Compliance Pass Rate",KPI_Thresholds!$A$2:$F$12,3,FALSE),"Green",IF(K53&gt;=VLOOKUP("Compliance Pass Rate",KPI_Thresholds!$A$2:$F$12,4,FALSE),"Amber","Red")),IF(VLOOKUP("Compliance Pass Rate",KPI_Thresholds!$A$2:$F$12,2,FALSE)="LOW",IF(K53&lt;=VLOOKUP("Compliance Pass Rate",KPI_Thresholds!$A$2:$F$12,3,FALSE),"Green",IF(K53&lt;=VLOOKUP("Compliance Pass Rate",KPI_Thresholds!$A$2:$F$12,4,FALSE),"Amber","Red")),IF(ABS(K53)&lt;=VLOOKUP("Compliance Pass Rate",KPI_Thresholds!$A$2:$F$12,3,FALSE),"Green",IF(ABS(K53)&lt;=VLOOKUP("Compliance Pass Rate",KPI_Thresholds!$A$2:$F$12,4,FALSE),"Amber","Red")))))</f>
        <v/>
      </c>
      <c r="M53" s="18">
        <f>Monthly_Input!H53</f>
        <v/>
      </c>
      <c r="N53" s="16">
        <f>IF(M53="","",IF(VLOOKUP("Documentation Accuracy",KPI_Thresholds!$A$2:$F$12,2,FALSE)="HIGH",IF(M53&gt;=VLOOKUP("Documentation Accuracy",KPI_Thresholds!$A$2:$F$12,3,FALSE),"Green",IF(M53&gt;=VLOOKUP("Documentation Accuracy",KPI_Thresholds!$A$2:$F$12,4,FALSE),"Amber","Red")),IF(VLOOKUP("Documentation Accuracy",KPI_Thresholds!$A$2:$F$12,2,FALSE)="LOW",IF(M53&lt;=VLOOKUP("Documentation Accuracy",KPI_Thresholds!$A$2:$F$12,3,FALSE),"Green",IF(M53&lt;=VLOOKUP("Documentation Accuracy",KPI_Thresholds!$A$2:$F$12,4,FALSE),"Amber","Red")),IF(ABS(M53)&lt;=VLOOKUP("Documentation Accuracy",KPI_Thresholds!$A$2:$F$12,3,FALSE),"Green",IF(ABS(M53)&lt;=VLOOKUP("Documentation Accuracy",KPI_Thresholds!$A$2:$F$12,4,FALSE),"Amber","Red")))))</f>
        <v/>
      </c>
      <c r="O53" s="18">
        <f>Monthly_Input!K53</f>
        <v/>
      </c>
      <c r="P53" s="16">
        <f>IF(O53="","",IF(VLOOKUP("Lead Time Variance %",KPI_Thresholds!$A$2:$F$12,2,FALSE)="HIGH",IF(O53&gt;=VLOOKUP("Lead Time Variance %",KPI_Thresholds!$A$2:$F$12,3,FALSE),"Green",IF(O53&gt;=VLOOKUP("Lead Time Variance %",KPI_Thresholds!$A$2:$F$12,4,FALSE),"Amber","Red")),IF(VLOOKUP("Lead Time Variance %",KPI_Thresholds!$A$2:$F$12,2,FALSE)="LOW",IF(O53&lt;=VLOOKUP("Lead Time Variance %",KPI_Thresholds!$A$2:$F$12,3,FALSE),"Green",IF(O53&lt;=VLOOKUP("Lead Time Variance %",KPI_Thresholds!$A$2:$F$12,4,FALSE),"Amber","Red")),IF(ABS(O53)&lt;=VLOOKUP("Lead Time Variance %",KPI_Thresholds!$A$2:$F$12,3,FALSE),"Green",IF(ABS(O53)&lt;=VLOOKUP("Lead Time Variance %",KPI_Thresholds!$A$2:$F$12,4,FALSE),"Amber","Red")))))</f>
        <v/>
      </c>
      <c r="Q53" s="18">
        <f>Monthly_Input!N53</f>
        <v/>
      </c>
      <c r="R53" s="16">
        <f>IF(Q53="","",IF(VLOOKUP("Price Variance vs PO",KPI_Thresholds!$A$2:$F$12,2,FALSE)="HIGH",IF(Q53&gt;=VLOOKUP("Price Variance vs PO",KPI_Thresholds!$A$2:$F$12,3,FALSE),"Green",IF(Q53&gt;=VLOOKUP("Price Variance vs PO",KPI_Thresholds!$A$2:$F$12,4,FALSE),"Amber","Red")),IF(VLOOKUP("Price Variance vs PO",KPI_Thresholds!$A$2:$F$12,2,FALSE)="LOW",IF(Q53&lt;=VLOOKUP("Price Variance vs PO",KPI_Thresholds!$A$2:$F$12,3,FALSE),"Green",IF(Q53&lt;=VLOOKUP("Price Variance vs PO",KPI_Thresholds!$A$2:$F$12,4,FALSE),"Amber","Red")),IF(ABS(Q53)&lt;=VLOOKUP("Price Variance vs PO",KPI_Thresholds!$A$2:$F$12,3,FALSE),"Green",IF(ABS(Q53)&lt;=VLOOKUP("Price Variance vs PO",KPI_Thresholds!$A$2:$F$12,4,FALSE),"Amber","Red")))))</f>
        <v/>
      </c>
      <c r="S53" s="19">
        <f>Monthly_Input!O53</f>
        <v/>
      </c>
      <c r="T53" s="16">
        <f>IF(S53="","",IF(VLOOKUP("NCR Acknowledge Time",KPI_Thresholds!$A$2:$F$12,2,FALSE)="HIGH",IF(S53&gt;=VLOOKUP("NCR Acknowledge Time",KPI_Thresholds!$A$2:$F$12,3,FALSE),"Green",IF(S53&gt;=VLOOKUP("NCR Acknowledge Time",KPI_Thresholds!$A$2:$F$12,4,FALSE),"Amber","Red")),IF(VLOOKUP("NCR Acknowledge Time",KPI_Thresholds!$A$2:$F$12,2,FALSE)="LOW",IF(S53&lt;=VLOOKUP("NCR Acknowledge Time",KPI_Thresholds!$A$2:$F$12,3,FALSE),"Green",IF(S53&lt;=VLOOKUP("NCR Acknowledge Time",KPI_Thresholds!$A$2:$F$12,4,FALSE),"Amber","Red")),IF(ABS(S53)&lt;=VLOOKUP("NCR Acknowledge Time",KPI_Thresholds!$A$2:$F$12,3,FALSE),"Green",IF(ABS(S53)&lt;=VLOOKUP("NCR Acknowledge Time",KPI_Thresholds!$A$2:$F$12,4,FALSE),"Amber","Red")))))</f>
        <v/>
      </c>
      <c r="U53" s="19">
        <f>Monthly_Input!P53</f>
        <v/>
      </c>
      <c r="V53" s="16">
        <f>IF(U53="","",IF(VLOOKUP("CAP/8D Closure Time",KPI_Thresholds!$A$2:$F$12,2,FALSE)="HIGH",IF(U53&gt;=VLOOKUP("CAP/8D Closure Time",KPI_Thresholds!$A$2:$F$12,3,FALSE),"Green",IF(U53&gt;=VLOOKUP("CAP/8D Closure Time",KPI_Thresholds!$A$2:$F$12,4,FALSE),"Amber","Red")),IF(VLOOKUP("CAP/8D Closure Time",KPI_Thresholds!$A$2:$F$12,2,FALSE)="LOW",IF(U53&lt;=VLOOKUP("CAP/8D Closure Time",KPI_Thresholds!$A$2:$F$12,3,FALSE),"Green",IF(U53&lt;=VLOOKUP("CAP/8D Closure Time",KPI_Thresholds!$A$2:$F$12,4,FALSE),"Amber","Red")),IF(ABS(U53)&lt;=VLOOKUP("CAP/8D Closure Time",KPI_Thresholds!$A$2:$F$12,3,FALSE),"Green",IF(ABS(U53)&lt;=VLOOKUP("CAP/8D Closure Time",KPI_Thresholds!$A$2:$F$12,4,FALSE),"Amber","Red")))))</f>
        <v/>
      </c>
      <c r="W53" s="18">
        <f>Monthly_Input!Q53</f>
        <v/>
      </c>
      <c r="X53" s="16">
        <f>IF(W53="","",IF(VLOOKUP("Returns/Warranty Rate",KPI_Thresholds!$A$2:$F$12,2,FALSE)="HIGH",IF(W53&gt;=VLOOKUP("Returns/Warranty Rate",KPI_Thresholds!$A$2:$F$12,3,FALSE),"Green",IF(W53&gt;=VLOOKUP("Returns/Warranty Rate",KPI_Thresholds!$A$2:$F$12,4,FALSE),"Amber","Red")),IF(VLOOKUP("Returns/Warranty Rate",KPI_Thresholds!$A$2:$F$12,2,FALSE)="LOW",IF(W53&lt;=VLOOKUP("Returns/Warranty Rate",KPI_Thresholds!$A$2:$F$12,3,FALSE),"Green",IF(W53&lt;=VLOOKUP("Returns/Warranty Rate",KPI_Thresholds!$A$2:$F$12,4,FALSE),"Amber","Red")),IF(ABS(W53)&lt;=VLOOKUP("Returns/Warranty Rate",KPI_Thresholds!$A$2:$F$12,3,FALSE),"Green",IF(ABS(W53)&lt;=VLOOKUP("Returns/Warranty Rate",KPI_Thresholds!$A$2:$F$12,4,FALSE),"Amber","Red")))))</f>
        <v/>
      </c>
      <c r="Y53" s="20">
        <f>IF(A53="","",SUM(IF(D53="Green",100,IF(D53="Amber",50,IF(D53="Red",0,"")))*VLOOKUP("On-Time Delivery (OTD)",KPI_Thresholds!$A$2:$F$12,6,FALSE),IF(F53="Green",100,IF(F53="Amber",50,IF(F53="Red",0,"")))*VLOOKUP("PPM (defective units)",KPI_Thresholds!$A$2:$F$12,6,FALSE),IF(H53="Green",100,IF(H53="Amber",50,IF(H53="Red",0,"")))*VLOOKUP("AQL Acceptance Rate",KPI_Thresholds!$A$2:$F$12,6,FALSE),IF(J53="Green",100,IF(J53="Amber",50,IF(J53="Red",0,"")))*VLOOKUP("COPQ % of spend",KPI_Thresholds!$A$2:$F$12,6,FALSE),IF(L53="Green",100,IF(L53="Amber",50,IF(L53="Red",0,"")))*VLOOKUP("Compliance Pass Rate",KPI_Thresholds!$A$2:$F$12,6,FALSE),IF(N53="Green",100,IF(N53="Amber",50,IF(N53="Red",0,"")))*VLOOKUP("Documentation Accuracy",KPI_Thresholds!$A$2:$F$12,6,FALSE),IF(P53="Green",100,IF(P53="Amber",50,IF(P53="Red",0,"")))*VLOOKUP("Lead Time Variance %",KPI_Thresholds!$A$2:$F$12,6,FALSE),IF(R53="Green",100,IF(R53="Amber",50,IF(R53="Red",0,"")))*VLOOKUP("Price Variance vs PO",KPI_Thresholds!$A$2:$F$12,6,FALSE),IF(T53="Green",100,IF(T53="Amber",50,IF(T53="Red",0,"")))*VLOOKUP("NCR Acknowledge Time",KPI_Thresholds!$A$2:$F$12,6,FALSE),IF(V53="Green",100,IF(V53="Amber",50,IF(V53="Red",0,"")))*VLOOKUP("CAP/8D Closure Time",KPI_Thresholds!$A$2:$F$12,6,FALSE),IF(X53="Green",100,IF(X53="Amber",50,IF(X53="Red",0,"")))*VLOOKUP("Returns/Warranty Rate",KPI_Thresholds!$A$2:$F$12,6,FALSE))/100)</f>
        <v/>
      </c>
      <c r="Z53" s="16">
        <f>IF(A53="","",IF(OR(D53="Red",L53="Red"),"Conditional",IF(Y53&gt;=90,"Preferred",IF(Y53&gt;=75,"Approved","Conditional"))))</f>
        <v/>
      </c>
    </row>
    <row r="54">
      <c r="A54" s="16">
        <f>Monthly_Input!A54</f>
        <v/>
      </c>
      <c r="B54" s="17">
        <f>Monthly_Input!B54</f>
        <v/>
      </c>
      <c r="C54" s="18">
        <f>Monthly_Input!C54</f>
        <v/>
      </c>
      <c r="D54" s="16">
        <f>IF(C54="","",IF(VLOOKUP("On-Time Delivery (OTD)",KPI_Thresholds!$A$2:$F$12,2,FALSE)="HIGH",IF(C54&gt;=VLOOKUP("On-Time Delivery (OTD)",KPI_Thresholds!$A$2:$F$12,3,FALSE),"Green",IF(C54&gt;=VLOOKUP("On-Time Delivery (OTD)",KPI_Thresholds!$A$2:$F$12,4,FALSE),"Amber","Red")),IF(VLOOKUP("On-Time Delivery (OTD)",KPI_Thresholds!$A$2:$F$12,2,FALSE)="LOW",IF(C54&lt;=VLOOKUP("On-Time Delivery (OTD)",KPI_Thresholds!$A$2:$F$12,3,FALSE),"Green",IF(C54&lt;=VLOOKUP("On-Time Delivery (OTD)",KPI_Thresholds!$A$2:$F$12,4,FALSE),"Amber","Red")),IF(ABS(C54)&lt;=VLOOKUP("On-Time Delivery (OTD)",KPI_Thresholds!$A$2:$F$12,3,FALSE),"Green",IF(ABS(C54)&lt;=VLOOKUP("On-Time Delivery (OTD)",KPI_Thresholds!$A$2:$F$12,4,FALSE),"Amber","Red")))))</f>
        <v/>
      </c>
      <c r="E54" s="19">
        <f>Monthly_Input!D54</f>
        <v/>
      </c>
      <c r="F54" s="16">
        <f>IF(E54="","",IF(VLOOKUP("PPM (defective units)",KPI_Thresholds!$A$2:$F$12,2,FALSE)="HIGH",IF(E54&gt;=VLOOKUP("PPM (defective units)",KPI_Thresholds!$A$2:$F$12,3,FALSE),"Green",IF(E54&gt;=VLOOKUP("PPM (defective units)",KPI_Thresholds!$A$2:$F$12,4,FALSE),"Amber","Red")),IF(VLOOKUP("PPM (defective units)",KPI_Thresholds!$A$2:$F$12,2,FALSE)="LOW",IF(E54&lt;=VLOOKUP("PPM (defective units)",KPI_Thresholds!$A$2:$F$12,3,FALSE),"Green",IF(E54&lt;=VLOOKUP("PPM (defective units)",KPI_Thresholds!$A$2:$F$12,4,FALSE),"Amber","Red")),IF(ABS(E54)&lt;=VLOOKUP("PPM (defective units)",KPI_Thresholds!$A$2:$F$12,3,FALSE),"Green",IF(ABS(E54)&lt;=VLOOKUP("PPM (defective units)",KPI_Thresholds!$A$2:$F$12,4,FALSE),"Amber","Red")))))</f>
        <v/>
      </c>
      <c r="G54" s="18">
        <f>Monthly_Input!E54</f>
        <v/>
      </c>
      <c r="H54" s="16">
        <f>IF(G54="","",IF(VLOOKUP("AQL Acceptance Rate",KPI_Thresholds!$A$2:$F$12,2,FALSE)="HIGH",IF(G54&gt;=VLOOKUP("AQL Acceptance Rate",KPI_Thresholds!$A$2:$F$12,3,FALSE),"Green",IF(G54&gt;=VLOOKUP("AQL Acceptance Rate",KPI_Thresholds!$A$2:$F$12,4,FALSE),"Amber","Red")),IF(VLOOKUP("AQL Acceptance Rate",KPI_Thresholds!$A$2:$F$12,2,FALSE)="LOW",IF(G54&lt;=VLOOKUP("AQL Acceptance Rate",KPI_Thresholds!$A$2:$F$12,3,FALSE),"Green",IF(G54&lt;=VLOOKUP("AQL Acceptance Rate",KPI_Thresholds!$A$2:$F$12,4,FALSE),"Amber","Red")),IF(ABS(G54)&lt;=VLOOKUP("AQL Acceptance Rate",KPI_Thresholds!$A$2:$F$12,3,FALSE),"Green",IF(ABS(G54)&lt;=VLOOKUP("AQL Acceptance Rate",KPI_Thresholds!$A$2:$F$12,4,FALSE),"Amber","Red")))))</f>
        <v/>
      </c>
      <c r="I54" s="18">
        <f>Monthly_Input!F54</f>
        <v/>
      </c>
      <c r="J54" s="16">
        <f>IF(I54="","",IF(VLOOKUP("COPQ % of spend",KPI_Thresholds!$A$2:$F$12,2,FALSE)="HIGH",IF(I54&gt;=VLOOKUP("COPQ % of spend",KPI_Thresholds!$A$2:$F$12,3,FALSE),"Green",IF(I54&gt;=VLOOKUP("COPQ % of spend",KPI_Thresholds!$A$2:$F$12,4,FALSE),"Amber","Red")),IF(VLOOKUP("COPQ % of spend",KPI_Thresholds!$A$2:$F$12,2,FALSE)="LOW",IF(I54&lt;=VLOOKUP("COPQ % of spend",KPI_Thresholds!$A$2:$F$12,3,FALSE),"Green",IF(I54&lt;=VLOOKUP("COPQ % of spend",KPI_Thresholds!$A$2:$F$12,4,FALSE),"Amber","Red")),IF(ABS(I54)&lt;=VLOOKUP("COPQ % of spend",KPI_Thresholds!$A$2:$F$12,3,FALSE),"Green",IF(ABS(I54)&lt;=VLOOKUP("COPQ % of spend",KPI_Thresholds!$A$2:$F$12,4,FALSE),"Amber","Red")))))</f>
        <v/>
      </c>
      <c r="K54" s="18">
        <f>Monthly_Input!G54</f>
        <v/>
      </c>
      <c r="L54" s="16">
        <f>IF(K54="","",IF(VLOOKUP("Compliance Pass Rate",KPI_Thresholds!$A$2:$F$12,2,FALSE)="HIGH",IF(K54&gt;=VLOOKUP("Compliance Pass Rate",KPI_Thresholds!$A$2:$F$12,3,FALSE),"Green",IF(K54&gt;=VLOOKUP("Compliance Pass Rate",KPI_Thresholds!$A$2:$F$12,4,FALSE),"Amber","Red")),IF(VLOOKUP("Compliance Pass Rate",KPI_Thresholds!$A$2:$F$12,2,FALSE)="LOW",IF(K54&lt;=VLOOKUP("Compliance Pass Rate",KPI_Thresholds!$A$2:$F$12,3,FALSE),"Green",IF(K54&lt;=VLOOKUP("Compliance Pass Rate",KPI_Thresholds!$A$2:$F$12,4,FALSE),"Amber","Red")),IF(ABS(K54)&lt;=VLOOKUP("Compliance Pass Rate",KPI_Thresholds!$A$2:$F$12,3,FALSE),"Green",IF(ABS(K54)&lt;=VLOOKUP("Compliance Pass Rate",KPI_Thresholds!$A$2:$F$12,4,FALSE),"Amber","Red")))))</f>
        <v/>
      </c>
      <c r="M54" s="18">
        <f>Monthly_Input!H54</f>
        <v/>
      </c>
      <c r="N54" s="16">
        <f>IF(M54="","",IF(VLOOKUP("Documentation Accuracy",KPI_Thresholds!$A$2:$F$12,2,FALSE)="HIGH",IF(M54&gt;=VLOOKUP("Documentation Accuracy",KPI_Thresholds!$A$2:$F$12,3,FALSE),"Green",IF(M54&gt;=VLOOKUP("Documentation Accuracy",KPI_Thresholds!$A$2:$F$12,4,FALSE),"Amber","Red")),IF(VLOOKUP("Documentation Accuracy",KPI_Thresholds!$A$2:$F$12,2,FALSE)="LOW",IF(M54&lt;=VLOOKUP("Documentation Accuracy",KPI_Thresholds!$A$2:$F$12,3,FALSE),"Green",IF(M54&lt;=VLOOKUP("Documentation Accuracy",KPI_Thresholds!$A$2:$F$12,4,FALSE),"Amber","Red")),IF(ABS(M54)&lt;=VLOOKUP("Documentation Accuracy",KPI_Thresholds!$A$2:$F$12,3,FALSE),"Green",IF(ABS(M54)&lt;=VLOOKUP("Documentation Accuracy",KPI_Thresholds!$A$2:$F$12,4,FALSE),"Amber","Red")))))</f>
        <v/>
      </c>
      <c r="O54" s="18">
        <f>Monthly_Input!K54</f>
        <v/>
      </c>
      <c r="P54" s="16">
        <f>IF(O54="","",IF(VLOOKUP("Lead Time Variance %",KPI_Thresholds!$A$2:$F$12,2,FALSE)="HIGH",IF(O54&gt;=VLOOKUP("Lead Time Variance %",KPI_Thresholds!$A$2:$F$12,3,FALSE),"Green",IF(O54&gt;=VLOOKUP("Lead Time Variance %",KPI_Thresholds!$A$2:$F$12,4,FALSE),"Amber","Red")),IF(VLOOKUP("Lead Time Variance %",KPI_Thresholds!$A$2:$F$12,2,FALSE)="LOW",IF(O54&lt;=VLOOKUP("Lead Time Variance %",KPI_Thresholds!$A$2:$F$12,3,FALSE),"Green",IF(O54&lt;=VLOOKUP("Lead Time Variance %",KPI_Thresholds!$A$2:$F$12,4,FALSE),"Amber","Red")),IF(ABS(O54)&lt;=VLOOKUP("Lead Time Variance %",KPI_Thresholds!$A$2:$F$12,3,FALSE),"Green",IF(ABS(O54)&lt;=VLOOKUP("Lead Time Variance %",KPI_Thresholds!$A$2:$F$12,4,FALSE),"Amber","Red")))))</f>
        <v/>
      </c>
      <c r="Q54" s="18">
        <f>Monthly_Input!N54</f>
        <v/>
      </c>
      <c r="R54" s="16">
        <f>IF(Q54="","",IF(VLOOKUP("Price Variance vs PO",KPI_Thresholds!$A$2:$F$12,2,FALSE)="HIGH",IF(Q54&gt;=VLOOKUP("Price Variance vs PO",KPI_Thresholds!$A$2:$F$12,3,FALSE),"Green",IF(Q54&gt;=VLOOKUP("Price Variance vs PO",KPI_Thresholds!$A$2:$F$12,4,FALSE),"Amber","Red")),IF(VLOOKUP("Price Variance vs PO",KPI_Thresholds!$A$2:$F$12,2,FALSE)="LOW",IF(Q54&lt;=VLOOKUP("Price Variance vs PO",KPI_Thresholds!$A$2:$F$12,3,FALSE),"Green",IF(Q54&lt;=VLOOKUP("Price Variance vs PO",KPI_Thresholds!$A$2:$F$12,4,FALSE),"Amber","Red")),IF(ABS(Q54)&lt;=VLOOKUP("Price Variance vs PO",KPI_Thresholds!$A$2:$F$12,3,FALSE),"Green",IF(ABS(Q54)&lt;=VLOOKUP("Price Variance vs PO",KPI_Thresholds!$A$2:$F$12,4,FALSE),"Amber","Red")))))</f>
        <v/>
      </c>
      <c r="S54" s="19">
        <f>Monthly_Input!O54</f>
        <v/>
      </c>
      <c r="T54" s="16">
        <f>IF(S54="","",IF(VLOOKUP("NCR Acknowledge Time",KPI_Thresholds!$A$2:$F$12,2,FALSE)="HIGH",IF(S54&gt;=VLOOKUP("NCR Acknowledge Time",KPI_Thresholds!$A$2:$F$12,3,FALSE),"Green",IF(S54&gt;=VLOOKUP("NCR Acknowledge Time",KPI_Thresholds!$A$2:$F$12,4,FALSE),"Amber","Red")),IF(VLOOKUP("NCR Acknowledge Time",KPI_Thresholds!$A$2:$F$12,2,FALSE)="LOW",IF(S54&lt;=VLOOKUP("NCR Acknowledge Time",KPI_Thresholds!$A$2:$F$12,3,FALSE),"Green",IF(S54&lt;=VLOOKUP("NCR Acknowledge Time",KPI_Thresholds!$A$2:$F$12,4,FALSE),"Amber","Red")),IF(ABS(S54)&lt;=VLOOKUP("NCR Acknowledge Time",KPI_Thresholds!$A$2:$F$12,3,FALSE),"Green",IF(ABS(S54)&lt;=VLOOKUP("NCR Acknowledge Time",KPI_Thresholds!$A$2:$F$12,4,FALSE),"Amber","Red")))))</f>
        <v/>
      </c>
      <c r="U54" s="19">
        <f>Monthly_Input!P54</f>
        <v/>
      </c>
      <c r="V54" s="16">
        <f>IF(U54="","",IF(VLOOKUP("CAP/8D Closure Time",KPI_Thresholds!$A$2:$F$12,2,FALSE)="HIGH",IF(U54&gt;=VLOOKUP("CAP/8D Closure Time",KPI_Thresholds!$A$2:$F$12,3,FALSE),"Green",IF(U54&gt;=VLOOKUP("CAP/8D Closure Time",KPI_Thresholds!$A$2:$F$12,4,FALSE),"Amber","Red")),IF(VLOOKUP("CAP/8D Closure Time",KPI_Thresholds!$A$2:$F$12,2,FALSE)="LOW",IF(U54&lt;=VLOOKUP("CAP/8D Closure Time",KPI_Thresholds!$A$2:$F$12,3,FALSE),"Green",IF(U54&lt;=VLOOKUP("CAP/8D Closure Time",KPI_Thresholds!$A$2:$F$12,4,FALSE),"Amber","Red")),IF(ABS(U54)&lt;=VLOOKUP("CAP/8D Closure Time",KPI_Thresholds!$A$2:$F$12,3,FALSE),"Green",IF(ABS(U54)&lt;=VLOOKUP("CAP/8D Closure Time",KPI_Thresholds!$A$2:$F$12,4,FALSE),"Amber","Red")))))</f>
        <v/>
      </c>
      <c r="W54" s="18">
        <f>Monthly_Input!Q54</f>
        <v/>
      </c>
      <c r="X54" s="16">
        <f>IF(W54="","",IF(VLOOKUP("Returns/Warranty Rate",KPI_Thresholds!$A$2:$F$12,2,FALSE)="HIGH",IF(W54&gt;=VLOOKUP("Returns/Warranty Rate",KPI_Thresholds!$A$2:$F$12,3,FALSE),"Green",IF(W54&gt;=VLOOKUP("Returns/Warranty Rate",KPI_Thresholds!$A$2:$F$12,4,FALSE),"Amber","Red")),IF(VLOOKUP("Returns/Warranty Rate",KPI_Thresholds!$A$2:$F$12,2,FALSE)="LOW",IF(W54&lt;=VLOOKUP("Returns/Warranty Rate",KPI_Thresholds!$A$2:$F$12,3,FALSE),"Green",IF(W54&lt;=VLOOKUP("Returns/Warranty Rate",KPI_Thresholds!$A$2:$F$12,4,FALSE),"Amber","Red")),IF(ABS(W54)&lt;=VLOOKUP("Returns/Warranty Rate",KPI_Thresholds!$A$2:$F$12,3,FALSE),"Green",IF(ABS(W54)&lt;=VLOOKUP("Returns/Warranty Rate",KPI_Thresholds!$A$2:$F$12,4,FALSE),"Amber","Red")))))</f>
        <v/>
      </c>
      <c r="Y54" s="20">
        <f>IF(A54="","",SUM(IF(D54="Green",100,IF(D54="Amber",50,IF(D54="Red",0,"")))*VLOOKUP("On-Time Delivery (OTD)",KPI_Thresholds!$A$2:$F$12,6,FALSE),IF(F54="Green",100,IF(F54="Amber",50,IF(F54="Red",0,"")))*VLOOKUP("PPM (defective units)",KPI_Thresholds!$A$2:$F$12,6,FALSE),IF(H54="Green",100,IF(H54="Amber",50,IF(H54="Red",0,"")))*VLOOKUP("AQL Acceptance Rate",KPI_Thresholds!$A$2:$F$12,6,FALSE),IF(J54="Green",100,IF(J54="Amber",50,IF(J54="Red",0,"")))*VLOOKUP("COPQ % of spend",KPI_Thresholds!$A$2:$F$12,6,FALSE),IF(L54="Green",100,IF(L54="Amber",50,IF(L54="Red",0,"")))*VLOOKUP("Compliance Pass Rate",KPI_Thresholds!$A$2:$F$12,6,FALSE),IF(N54="Green",100,IF(N54="Amber",50,IF(N54="Red",0,"")))*VLOOKUP("Documentation Accuracy",KPI_Thresholds!$A$2:$F$12,6,FALSE),IF(P54="Green",100,IF(P54="Amber",50,IF(P54="Red",0,"")))*VLOOKUP("Lead Time Variance %",KPI_Thresholds!$A$2:$F$12,6,FALSE),IF(R54="Green",100,IF(R54="Amber",50,IF(R54="Red",0,"")))*VLOOKUP("Price Variance vs PO",KPI_Thresholds!$A$2:$F$12,6,FALSE),IF(T54="Green",100,IF(T54="Amber",50,IF(T54="Red",0,"")))*VLOOKUP("NCR Acknowledge Time",KPI_Thresholds!$A$2:$F$12,6,FALSE),IF(V54="Green",100,IF(V54="Amber",50,IF(V54="Red",0,"")))*VLOOKUP("CAP/8D Closure Time",KPI_Thresholds!$A$2:$F$12,6,FALSE),IF(X54="Green",100,IF(X54="Amber",50,IF(X54="Red",0,"")))*VLOOKUP("Returns/Warranty Rate",KPI_Thresholds!$A$2:$F$12,6,FALSE))/100)</f>
        <v/>
      </c>
      <c r="Z54" s="16">
        <f>IF(A54="","",IF(OR(D54="Red",L54="Red"),"Conditional",IF(Y54&gt;=90,"Preferred",IF(Y54&gt;=75,"Approved","Conditional"))))</f>
        <v/>
      </c>
    </row>
    <row r="55">
      <c r="A55" s="16">
        <f>Monthly_Input!A55</f>
        <v/>
      </c>
      <c r="B55" s="17">
        <f>Monthly_Input!B55</f>
        <v/>
      </c>
      <c r="C55" s="18">
        <f>Monthly_Input!C55</f>
        <v/>
      </c>
      <c r="D55" s="16">
        <f>IF(C55="","",IF(VLOOKUP("On-Time Delivery (OTD)",KPI_Thresholds!$A$2:$F$12,2,FALSE)="HIGH",IF(C55&gt;=VLOOKUP("On-Time Delivery (OTD)",KPI_Thresholds!$A$2:$F$12,3,FALSE),"Green",IF(C55&gt;=VLOOKUP("On-Time Delivery (OTD)",KPI_Thresholds!$A$2:$F$12,4,FALSE),"Amber","Red")),IF(VLOOKUP("On-Time Delivery (OTD)",KPI_Thresholds!$A$2:$F$12,2,FALSE)="LOW",IF(C55&lt;=VLOOKUP("On-Time Delivery (OTD)",KPI_Thresholds!$A$2:$F$12,3,FALSE),"Green",IF(C55&lt;=VLOOKUP("On-Time Delivery (OTD)",KPI_Thresholds!$A$2:$F$12,4,FALSE),"Amber","Red")),IF(ABS(C55)&lt;=VLOOKUP("On-Time Delivery (OTD)",KPI_Thresholds!$A$2:$F$12,3,FALSE),"Green",IF(ABS(C55)&lt;=VLOOKUP("On-Time Delivery (OTD)",KPI_Thresholds!$A$2:$F$12,4,FALSE),"Amber","Red")))))</f>
        <v/>
      </c>
      <c r="E55" s="19">
        <f>Monthly_Input!D55</f>
        <v/>
      </c>
      <c r="F55" s="16">
        <f>IF(E55="","",IF(VLOOKUP("PPM (defective units)",KPI_Thresholds!$A$2:$F$12,2,FALSE)="HIGH",IF(E55&gt;=VLOOKUP("PPM (defective units)",KPI_Thresholds!$A$2:$F$12,3,FALSE),"Green",IF(E55&gt;=VLOOKUP("PPM (defective units)",KPI_Thresholds!$A$2:$F$12,4,FALSE),"Amber","Red")),IF(VLOOKUP("PPM (defective units)",KPI_Thresholds!$A$2:$F$12,2,FALSE)="LOW",IF(E55&lt;=VLOOKUP("PPM (defective units)",KPI_Thresholds!$A$2:$F$12,3,FALSE),"Green",IF(E55&lt;=VLOOKUP("PPM (defective units)",KPI_Thresholds!$A$2:$F$12,4,FALSE),"Amber","Red")),IF(ABS(E55)&lt;=VLOOKUP("PPM (defective units)",KPI_Thresholds!$A$2:$F$12,3,FALSE),"Green",IF(ABS(E55)&lt;=VLOOKUP("PPM (defective units)",KPI_Thresholds!$A$2:$F$12,4,FALSE),"Amber","Red")))))</f>
        <v/>
      </c>
      <c r="G55" s="18">
        <f>Monthly_Input!E55</f>
        <v/>
      </c>
      <c r="H55" s="16">
        <f>IF(G55="","",IF(VLOOKUP("AQL Acceptance Rate",KPI_Thresholds!$A$2:$F$12,2,FALSE)="HIGH",IF(G55&gt;=VLOOKUP("AQL Acceptance Rate",KPI_Thresholds!$A$2:$F$12,3,FALSE),"Green",IF(G55&gt;=VLOOKUP("AQL Acceptance Rate",KPI_Thresholds!$A$2:$F$12,4,FALSE),"Amber","Red")),IF(VLOOKUP("AQL Acceptance Rate",KPI_Thresholds!$A$2:$F$12,2,FALSE)="LOW",IF(G55&lt;=VLOOKUP("AQL Acceptance Rate",KPI_Thresholds!$A$2:$F$12,3,FALSE),"Green",IF(G55&lt;=VLOOKUP("AQL Acceptance Rate",KPI_Thresholds!$A$2:$F$12,4,FALSE),"Amber","Red")),IF(ABS(G55)&lt;=VLOOKUP("AQL Acceptance Rate",KPI_Thresholds!$A$2:$F$12,3,FALSE),"Green",IF(ABS(G55)&lt;=VLOOKUP("AQL Acceptance Rate",KPI_Thresholds!$A$2:$F$12,4,FALSE),"Amber","Red")))))</f>
        <v/>
      </c>
      <c r="I55" s="18">
        <f>Monthly_Input!F55</f>
        <v/>
      </c>
      <c r="J55" s="16">
        <f>IF(I55="","",IF(VLOOKUP("COPQ % of spend",KPI_Thresholds!$A$2:$F$12,2,FALSE)="HIGH",IF(I55&gt;=VLOOKUP("COPQ % of spend",KPI_Thresholds!$A$2:$F$12,3,FALSE),"Green",IF(I55&gt;=VLOOKUP("COPQ % of spend",KPI_Thresholds!$A$2:$F$12,4,FALSE),"Amber","Red")),IF(VLOOKUP("COPQ % of spend",KPI_Thresholds!$A$2:$F$12,2,FALSE)="LOW",IF(I55&lt;=VLOOKUP("COPQ % of spend",KPI_Thresholds!$A$2:$F$12,3,FALSE),"Green",IF(I55&lt;=VLOOKUP("COPQ % of spend",KPI_Thresholds!$A$2:$F$12,4,FALSE),"Amber","Red")),IF(ABS(I55)&lt;=VLOOKUP("COPQ % of spend",KPI_Thresholds!$A$2:$F$12,3,FALSE),"Green",IF(ABS(I55)&lt;=VLOOKUP("COPQ % of spend",KPI_Thresholds!$A$2:$F$12,4,FALSE),"Amber","Red")))))</f>
        <v/>
      </c>
      <c r="K55" s="18">
        <f>Monthly_Input!G55</f>
        <v/>
      </c>
      <c r="L55" s="16">
        <f>IF(K55="","",IF(VLOOKUP("Compliance Pass Rate",KPI_Thresholds!$A$2:$F$12,2,FALSE)="HIGH",IF(K55&gt;=VLOOKUP("Compliance Pass Rate",KPI_Thresholds!$A$2:$F$12,3,FALSE),"Green",IF(K55&gt;=VLOOKUP("Compliance Pass Rate",KPI_Thresholds!$A$2:$F$12,4,FALSE),"Amber","Red")),IF(VLOOKUP("Compliance Pass Rate",KPI_Thresholds!$A$2:$F$12,2,FALSE)="LOW",IF(K55&lt;=VLOOKUP("Compliance Pass Rate",KPI_Thresholds!$A$2:$F$12,3,FALSE),"Green",IF(K55&lt;=VLOOKUP("Compliance Pass Rate",KPI_Thresholds!$A$2:$F$12,4,FALSE),"Amber","Red")),IF(ABS(K55)&lt;=VLOOKUP("Compliance Pass Rate",KPI_Thresholds!$A$2:$F$12,3,FALSE),"Green",IF(ABS(K55)&lt;=VLOOKUP("Compliance Pass Rate",KPI_Thresholds!$A$2:$F$12,4,FALSE),"Amber","Red")))))</f>
        <v/>
      </c>
      <c r="M55" s="18">
        <f>Monthly_Input!H55</f>
        <v/>
      </c>
      <c r="N55" s="16">
        <f>IF(M55="","",IF(VLOOKUP("Documentation Accuracy",KPI_Thresholds!$A$2:$F$12,2,FALSE)="HIGH",IF(M55&gt;=VLOOKUP("Documentation Accuracy",KPI_Thresholds!$A$2:$F$12,3,FALSE),"Green",IF(M55&gt;=VLOOKUP("Documentation Accuracy",KPI_Thresholds!$A$2:$F$12,4,FALSE),"Amber","Red")),IF(VLOOKUP("Documentation Accuracy",KPI_Thresholds!$A$2:$F$12,2,FALSE)="LOW",IF(M55&lt;=VLOOKUP("Documentation Accuracy",KPI_Thresholds!$A$2:$F$12,3,FALSE),"Green",IF(M55&lt;=VLOOKUP("Documentation Accuracy",KPI_Thresholds!$A$2:$F$12,4,FALSE),"Amber","Red")),IF(ABS(M55)&lt;=VLOOKUP("Documentation Accuracy",KPI_Thresholds!$A$2:$F$12,3,FALSE),"Green",IF(ABS(M55)&lt;=VLOOKUP("Documentation Accuracy",KPI_Thresholds!$A$2:$F$12,4,FALSE),"Amber","Red")))))</f>
        <v/>
      </c>
      <c r="O55" s="18">
        <f>Monthly_Input!K55</f>
        <v/>
      </c>
      <c r="P55" s="16">
        <f>IF(O55="","",IF(VLOOKUP("Lead Time Variance %",KPI_Thresholds!$A$2:$F$12,2,FALSE)="HIGH",IF(O55&gt;=VLOOKUP("Lead Time Variance %",KPI_Thresholds!$A$2:$F$12,3,FALSE),"Green",IF(O55&gt;=VLOOKUP("Lead Time Variance %",KPI_Thresholds!$A$2:$F$12,4,FALSE),"Amber","Red")),IF(VLOOKUP("Lead Time Variance %",KPI_Thresholds!$A$2:$F$12,2,FALSE)="LOW",IF(O55&lt;=VLOOKUP("Lead Time Variance %",KPI_Thresholds!$A$2:$F$12,3,FALSE),"Green",IF(O55&lt;=VLOOKUP("Lead Time Variance %",KPI_Thresholds!$A$2:$F$12,4,FALSE),"Amber","Red")),IF(ABS(O55)&lt;=VLOOKUP("Lead Time Variance %",KPI_Thresholds!$A$2:$F$12,3,FALSE),"Green",IF(ABS(O55)&lt;=VLOOKUP("Lead Time Variance %",KPI_Thresholds!$A$2:$F$12,4,FALSE),"Amber","Red")))))</f>
        <v/>
      </c>
      <c r="Q55" s="18">
        <f>Monthly_Input!N55</f>
        <v/>
      </c>
      <c r="R55" s="16">
        <f>IF(Q55="","",IF(VLOOKUP("Price Variance vs PO",KPI_Thresholds!$A$2:$F$12,2,FALSE)="HIGH",IF(Q55&gt;=VLOOKUP("Price Variance vs PO",KPI_Thresholds!$A$2:$F$12,3,FALSE),"Green",IF(Q55&gt;=VLOOKUP("Price Variance vs PO",KPI_Thresholds!$A$2:$F$12,4,FALSE),"Amber","Red")),IF(VLOOKUP("Price Variance vs PO",KPI_Thresholds!$A$2:$F$12,2,FALSE)="LOW",IF(Q55&lt;=VLOOKUP("Price Variance vs PO",KPI_Thresholds!$A$2:$F$12,3,FALSE),"Green",IF(Q55&lt;=VLOOKUP("Price Variance vs PO",KPI_Thresholds!$A$2:$F$12,4,FALSE),"Amber","Red")),IF(ABS(Q55)&lt;=VLOOKUP("Price Variance vs PO",KPI_Thresholds!$A$2:$F$12,3,FALSE),"Green",IF(ABS(Q55)&lt;=VLOOKUP("Price Variance vs PO",KPI_Thresholds!$A$2:$F$12,4,FALSE),"Amber","Red")))))</f>
        <v/>
      </c>
      <c r="S55" s="19">
        <f>Monthly_Input!O55</f>
        <v/>
      </c>
      <c r="T55" s="16">
        <f>IF(S55="","",IF(VLOOKUP("NCR Acknowledge Time",KPI_Thresholds!$A$2:$F$12,2,FALSE)="HIGH",IF(S55&gt;=VLOOKUP("NCR Acknowledge Time",KPI_Thresholds!$A$2:$F$12,3,FALSE),"Green",IF(S55&gt;=VLOOKUP("NCR Acknowledge Time",KPI_Thresholds!$A$2:$F$12,4,FALSE),"Amber","Red")),IF(VLOOKUP("NCR Acknowledge Time",KPI_Thresholds!$A$2:$F$12,2,FALSE)="LOW",IF(S55&lt;=VLOOKUP("NCR Acknowledge Time",KPI_Thresholds!$A$2:$F$12,3,FALSE),"Green",IF(S55&lt;=VLOOKUP("NCR Acknowledge Time",KPI_Thresholds!$A$2:$F$12,4,FALSE),"Amber","Red")),IF(ABS(S55)&lt;=VLOOKUP("NCR Acknowledge Time",KPI_Thresholds!$A$2:$F$12,3,FALSE),"Green",IF(ABS(S55)&lt;=VLOOKUP("NCR Acknowledge Time",KPI_Thresholds!$A$2:$F$12,4,FALSE),"Amber","Red")))))</f>
        <v/>
      </c>
      <c r="U55" s="19">
        <f>Monthly_Input!P55</f>
        <v/>
      </c>
      <c r="V55" s="16">
        <f>IF(U55="","",IF(VLOOKUP("CAP/8D Closure Time",KPI_Thresholds!$A$2:$F$12,2,FALSE)="HIGH",IF(U55&gt;=VLOOKUP("CAP/8D Closure Time",KPI_Thresholds!$A$2:$F$12,3,FALSE),"Green",IF(U55&gt;=VLOOKUP("CAP/8D Closure Time",KPI_Thresholds!$A$2:$F$12,4,FALSE),"Amber","Red")),IF(VLOOKUP("CAP/8D Closure Time",KPI_Thresholds!$A$2:$F$12,2,FALSE)="LOW",IF(U55&lt;=VLOOKUP("CAP/8D Closure Time",KPI_Thresholds!$A$2:$F$12,3,FALSE),"Green",IF(U55&lt;=VLOOKUP("CAP/8D Closure Time",KPI_Thresholds!$A$2:$F$12,4,FALSE),"Amber","Red")),IF(ABS(U55)&lt;=VLOOKUP("CAP/8D Closure Time",KPI_Thresholds!$A$2:$F$12,3,FALSE),"Green",IF(ABS(U55)&lt;=VLOOKUP("CAP/8D Closure Time",KPI_Thresholds!$A$2:$F$12,4,FALSE),"Amber","Red")))))</f>
        <v/>
      </c>
      <c r="W55" s="18">
        <f>Monthly_Input!Q55</f>
        <v/>
      </c>
      <c r="X55" s="16">
        <f>IF(W55="","",IF(VLOOKUP("Returns/Warranty Rate",KPI_Thresholds!$A$2:$F$12,2,FALSE)="HIGH",IF(W55&gt;=VLOOKUP("Returns/Warranty Rate",KPI_Thresholds!$A$2:$F$12,3,FALSE),"Green",IF(W55&gt;=VLOOKUP("Returns/Warranty Rate",KPI_Thresholds!$A$2:$F$12,4,FALSE),"Amber","Red")),IF(VLOOKUP("Returns/Warranty Rate",KPI_Thresholds!$A$2:$F$12,2,FALSE)="LOW",IF(W55&lt;=VLOOKUP("Returns/Warranty Rate",KPI_Thresholds!$A$2:$F$12,3,FALSE),"Green",IF(W55&lt;=VLOOKUP("Returns/Warranty Rate",KPI_Thresholds!$A$2:$F$12,4,FALSE),"Amber","Red")),IF(ABS(W55)&lt;=VLOOKUP("Returns/Warranty Rate",KPI_Thresholds!$A$2:$F$12,3,FALSE),"Green",IF(ABS(W55)&lt;=VLOOKUP("Returns/Warranty Rate",KPI_Thresholds!$A$2:$F$12,4,FALSE),"Amber","Red")))))</f>
        <v/>
      </c>
      <c r="Y55" s="20">
        <f>IF(A55="","",SUM(IF(D55="Green",100,IF(D55="Amber",50,IF(D55="Red",0,"")))*VLOOKUP("On-Time Delivery (OTD)",KPI_Thresholds!$A$2:$F$12,6,FALSE),IF(F55="Green",100,IF(F55="Amber",50,IF(F55="Red",0,"")))*VLOOKUP("PPM (defective units)",KPI_Thresholds!$A$2:$F$12,6,FALSE),IF(H55="Green",100,IF(H55="Amber",50,IF(H55="Red",0,"")))*VLOOKUP("AQL Acceptance Rate",KPI_Thresholds!$A$2:$F$12,6,FALSE),IF(J55="Green",100,IF(J55="Amber",50,IF(J55="Red",0,"")))*VLOOKUP("COPQ % of spend",KPI_Thresholds!$A$2:$F$12,6,FALSE),IF(L55="Green",100,IF(L55="Amber",50,IF(L55="Red",0,"")))*VLOOKUP("Compliance Pass Rate",KPI_Thresholds!$A$2:$F$12,6,FALSE),IF(N55="Green",100,IF(N55="Amber",50,IF(N55="Red",0,"")))*VLOOKUP("Documentation Accuracy",KPI_Thresholds!$A$2:$F$12,6,FALSE),IF(P55="Green",100,IF(P55="Amber",50,IF(P55="Red",0,"")))*VLOOKUP("Lead Time Variance %",KPI_Thresholds!$A$2:$F$12,6,FALSE),IF(R55="Green",100,IF(R55="Amber",50,IF(R55="Red",0,"")))*VLOOKUP("Price Variance vs PO",KPI_Thresholds!$A$2:$F$12,6,FALSE),IF(T55="Green",100,IF(T55="Amber",50,IF(T55="Red",0,"")))*VLOOKUP("NCR Acknowledge Time",KPI_Thresholds!$A$2:$F$12,6,FALSE),IF(V55="Green",100,IF(V55="Amber",50,IF(V55="Red",0,"")))*VLOOKUP("CAP/8D Closure Time",KPI_Thresholds!$A$2:$F$12,6,FALSE),IF(X55="Green",100,IF(X55="Amber",50,IF(X55="Red",0,"")))*VLOOKUP("Returns/Warranty Rate",KPI_Thresholds!$A$2:$F$12,6,FALSE))/100)</f>
        <v/>
      </c>
      <c r="Z55" s="16">
        <f>IF(A55="","",IF(OR(D55="Red",L55="Red"),"Conditional",IF(Y55&gt;=90,"Preferred",IF(Y55&gt;=75,"Approved","Conditional"))))</f>
        <v/>
      </c>
    </row>
    <row r="56">
      <c r="A56" s="16">
        <f>Monthly_Input!A56</f>
        <v/>
      </c>
      <c r="B56" s="17">
        <f>Monthly_Input!B56</f>
        <v/>
      </c>
      <c r="C56" s="18">
        <f>Monthly_Input!C56</f>
        <v/>
      </c>
      <c r="D56" s="16">
        <f>IF(C56="","",IF(VLOOKUP("On-Time Delivery (OTD)",KPI_Thresholds!$A$2:$F$12,2,FALSE)="HIGH",IF(C56&gt;=VLOOKUP("On-Time Delivery (OTD)",KPI_Thresholds!$A$2:$F$12,3,FALSE),"Green",IF(C56&gt;=VLOOKUP("On-Time Delivery (OTD)",KPI_Thresholds!$A$2:$F$12,4,FALSE),"Amber","Red")),IF(VLOOKUP("On-Time Delivery (OTD)",KPI_Thresholds!$A$2:$F$12,2,FALSE)="LOW",IF(C56&lt;=VLOOKUP("On-Time Delivery (OTD)",KPI_Thresholds!$A$2:$F$12,3,FALSE),"Green",IF(C56&lt;=VLOOKUP("On-Time Delivery (OTD)",KPI_Thresholds!$A$2:$F$12,4,FALSE),"Amber","Red")),IF(ABS(C56)&lt;=VLOOKUP("On-Time Delivery (OTD)",KPI_Thresholds!$A$2:$F$12,3,FALSE),"Green",IF(ABS(C56)&lt;=VLOOKUP("On-Time Delivery (OTD)",KPI_Thresholds!$A$2:$F$12,4,FALSE),"Amber","Red")))))</f>
        <v/>
      </c>
      <c r="E56" s="19">
        <f>Monthly_Input!D56</f>
        <v/>
      </c>
      <c r="F56" s="16">
        <f>IF(E56="","",IF(VLOOKUP("PPM (defective units)",KPI_Thresholds!$A$2:$F$12,2,FALSE)="HIGH",IF(E56&gt;=VLOOKUP("PPM (defective units)",KPI_Thresholds!$A$2:$F$12,3,FALSE),"Green",IF(E56&gt;=VLOOKUP("PPM (defective units)",KPI_Thresholds!$A$2:$F$12,4,FALSE),"Amber","Red")),IF(VLOOKUP("PPM (defective units)",KPI_Thresholds!$A$2:$F$12,2,FALSE)="LOW",IF(E56&lt;=VLOOKUP("PPM (defective units)",KPI_Thresholds!$A$2:$F$12,3,FALSE),"Green",IF(E56&lt;=VLOOKUP("PPM (defective units)",KPI_Thresholds!$A$2:$F$12,4,FALSE),"Amber","Red")),IF(ABS(E56)&lt;=VLOOKUP("PPM (defective units)",KPI_Thresholds!$A$2:$F$12,3,FALSE),"Green",IF(ABS(E56)&lt;=VLOOKUP("PPM (defective units)",KPI_Thresholds!$A$2:$F$12,4,FALSE),"Amber","Red")))))</f>
        <v/>
      </c>
      <c r="G56" s="18">
        <f>Monthly_Input!E56</f>
        <v/>
      </c>
      <c r="H56" s="16">
        <f>IF(G56="","",IF(VLOOKUP("AQL Acceptance Rate",KPI_Thresholds!$A$2:$F$12,2,FALSE)="HIGH",IF(G56&gt;=VLOOKUP("AQL Acceptance Rate",KPI_Thresholds!$A$2:$F$12,3,FALSE),"Green",IF(G56&gt;=VLOOKUP("AQL Acceptance Rate",KPI_Thresholds!$A$2:$F$12,4,FALSE),"Amber","Red")),IF(VLOOKUP("AQL Acceptance Rate",KPI_Thresholds!$A$2:$F$12,2,FALSE)="LOW",IF(G56&lt;=VLOOKUP("AQL Acceptance Rate",KPI_Thresholds!$A$2:$F$12,3,FALSE),"Green",IF(G56&lt;=VLOOKUP("AQL Acceptance Rate",KPI_Thresholds!$A$2:$F$12,4,FALSE),"Amber","Red")),IF(ABS(G56)&lt;=VLOOKUP("AQL Acceptance Rate",KPI_Thresholds!$A$2:$F$12,3,FALSE),"Green",IF(ABS(G56)&lt;=VLOOKUP("AQL Acceptance Rate",KPI_Thresholds!$A$2:$F$12,4,FALSE),"Amber","Red")))))</f>
        <v/>
      </c>
      <c r="I56" s="18">
        <f>Monthly_Input!F56</f>
        <v/>
      </c>
      <c r="J56" s="16">
        <f>IF(I56="","",IF(VLOOKUP("COPQ % of spend",KPI_Thresholds!$A$2:$F$12,2,FALSE)="HIGH",IF(I56&gt;=VLOOKUP("COPQ % of spend",KPI_Thresholds!$A$2:$F$12,3,FALSE),"Green",IF(I56&gt;=VLOOKUP("COPQ % of spend",KPI_Thresholds!$A$2:$F$12,4,FALSE),"Amber","Red")),IF(VLOOKUP("COPQ % of spend",KPI_Thresholds!$A$2:$F$12,2,FALSE)="LOW",IF(I56&lt;=VLOOKUP("COPQ % of spend",KPI_Thresholds!$A$2:$F$12,3,FALSE),"Green",IF(I56&lt;=VLOOKUP("COPQ % of spend",KPI_Thresholds!$A$2:$F$12,4,FALSE),"Amber","Red")),IF(ABS(I56)&lt;=VLOOKUP("COPQ % of spend",KPI_Thresholds!$A$2:$F$12,3,FALSE),"Green",IF(ABS(I56)&lt;=VLOOKUP("COPQ % of spend",KPI_Thresholds!$A$2:$F$12,4,FALSE),"Amber","Red")))))</f>
        <v/>
      </c>
      <c r="K56" s="18">
        <f>Monthly_Input!G56</f>
        <v/>
      </c>
      <c r="L56" s="16">
        <f>IF(K56="","",IF(VLOOKUP("Compliance Pass Rate",KPI_Thresholds!$A$2:$F$12,2,FALSE)="HIGH",IF(K56&gt;=VLOOKUP("Compliance Pass Rate",KPI_Thresholds!$A$2:$F$12,3,FALSE),"Green",IF(K56&gt;=VLOOKUP("Compliance Pass Rate",KPI_Thresholds!$A$2:$F$12,4,FALSE),"Amber","Red")),IF(VLOOKUP("Compliance Pass Rate",KPI_Thresholds!$A$2:$F$12,2,FALSE)="LOW",IF(K56&lt;=VLOOKUP("Compliance Pass Rate",KPI_Thresholds!$A$2:$F$12,3,FALSE),"Green",IF(K56&lt;=VLOOKUP("Compliance Pass Rate",KPI_Thresholds!$A$2:$F$12,4,FALSE),"Amber","Red")),IF(ABS(K56)&lt;=VLOOKUP("Compliance Pass Rate",KPI_Thresholds!$A$2:$F$12,3,FALSE),"Green",IF(ABS(K56)&lt;=VLOOKUP("Compliance Pass Rate",KPI_Thresholds!$A$2:$F$12,4,FALSE),"Amber","Red")))))</f>
        <v/>
      </c>
      <c r="M56" s="18">
        <f>Monthly_Input!H56</f>
        <v/>
      </c>
      <c r="N56" s="16">
        <f>IF(M56="","",IF(VLOOKUP("Documentation Accuracy",KPI_Thresholds!$A$2:$F$12,2,FALSE)="HIGH",IF(M56&gt;=VLOOKUP("Documentation Accuracy",KPI_Thresholds!$A$2:$F$12,3,FALSE),"Green",IF(M56&gt;=VLOOKUP("Documentation Accuracy",KPI_Thresholds!$A$2:$F$12,4,FALSE),"Amber","Red")),IF(VLOOKUP("Documentation Accuracy",KPI_Thresholds!$A$2:$F$12,2,FALSE)="LOW",IF(M56&lt;=VLOOKUP("Documentation Accuracy",KPI_Thresholds!$A$2:$F$12,3,FALSE),"Green",IF(M56&lt;=VLOOKUP("Documentation Accuracy",KPI_Thresholds!$A$2:$F$12,4,FALSE),"Amber","Red")),IF(ABS(M56)&lt;=VLOOKUP("Documentation Accuracy",KPI_Thresholds!$A$2:$F$12,3,FALSE),"Green",IF(ABS(M56)&lt;=VLOOKUP("Documentation Accuracy",KPI_Thresholds!$A$2:$F$12,4,FALSE),"Amber","Red")))))</f>
        <v/>
      </c>
      <c r="O56" s="18">
        <f>Monthly_Input!K56</f>
        <v/>
      </c>
      <c r="P56" s="16">
        <f>IF(O56="","",IF(VLOOKUP("Lead Time Variance %",KPI_Thresholds!$A$2:$F$12,2,FALSE)="HIGH",IF(O56&gt;=VLOOKUP("Lead Time Variance %",KPI_Thresholds!$A$2:$F$12,3,FALSE),"Green",IF(O56&gt;=VLOOKUP("Lead Time Variance %",KPI_Thresholds!$A$2:$F$12,4,FALSE),"Amber","Red")),IF(VLOOKUP("Lead Time Variance %",KPI_Thresholds!$A$2:$F$12,2,FALSE)="LOW",IF(O56&lt;=VLOOKUP("Lead Time Variance %",KPI_Thresholds!$A$2:$F$12,3,FALSE),"Green",IF(O56&lt;=VLOOKUP("Lead Time Variance %",KPI_Thresholds!$A$2:$F$12,4,FALSE),"Amber","Red")),IF(ABS(O56)&lt;=VLOOKUP("Lead Time Variance %",KPI_Thresholds!$A$2:$F$12,3,FALSE),"Green",IF(ABS(O56)&lt;=VLOOKUP("Lead Time Variance %",KPI_Thresholds!$A$2:$F$12,4,FALSE),"Amber","Red")))))</f>
        <v/>
      </c>
      <c r="Q56" s="18">
        <f>Monthly_Input!N56</f>
        <v/>
      </c>
      <c r="R56" s="16">
        <f>IF(Q56="","",IF(VLOOKUP("Price Variance vs PO",KPI_Thresholds!$A$2:$F$12,2,FALSE)="HIGH",IF(Q56&gt;=VLOOKUP("Price Variance vs PO",KPI_Thresholds!$A$2:$F$12,3,FALSE),"Green",IF(Q56&gt;=VLOOKUP("Price Variance vs PO",KPI_Thresholds!$A$2:$F$12,4,FALSE),"Amber","Red")),IF(VLOOKUP("Price Variance vs PO",KPI_Thresholds!$A$2:$F$12,2,FALSE)="LOW",IF(Q56&lt;=VLOOKUP("Price Variance vs PO",KPI_Thresholds!$A$2:$F$12,3,FALSE),"Green",IF(Q56&lt;=VLOOKUP("Price Variance vs PO",KPI_Thresholds!$A$2:$F$12,4,FALSE),"Amber","Red")),IF(ABS(Q56)&lt;=VLOOKUP("Price Variance vs PO",KPI_Thresholds!$A$2:$F$12,3,FALSE),"Green",IF(ABS(Q56)&lt;=VLOOKUP("Price Variance vs PO",KPI_Thresholds!$A$2:$F$12,4,FALSE),"Amber","Red")))))</f>
        <v/>
      </c>
      <c r="S56" s="19">
        <f>Monthly_Input!O56</f>
        <v/>
      </c>
      <c r="T56" s="16">
        <f>IF(S56="","",IF(VLOOKUP("NCR Acknowledge Time",KPI_Thresholds!$A$2:$F$12,2,FALSE)="HIGH",IF(S56&gt;=VLOOKUP("NCR Acknowledge Time",KPI_Thresholds!$A$2:$F$12,3,FALSE),"Green",IF(S56&gt;=VLOOKUP("NCR Acknowledge Time",KPI_Thresholds!$A$2:$F$12,4,FALSE),"Amber","Red")),IF(VLOOKUP("NCR Acknowledge Time",KPI_Thresholds!$A$2:$F$12,2,FALSE)="LOW",IF(S56&lt;=VLOOKUP("NCR Acknowledge Time",KPI_Thresholds!$A$2:$F$12,3,FALSE),"Green",IF(S56&lt;=VLOOKUP("NCR Acknowledge Time",KPI_Thresholds!$A$2:$F$12,4,FALSE),"Amber","Red")),IF(ABS(S56)&lt;=VLOOKUP("NCR Acknowledge Time",KPI_Thresholds!$A$2:$F$12,3,FALSE),"Green",IF(ABS(S56)&lt;=VLOOKUP("NCR Acknowledge Time",KPI_Thresholds!$A$2:$F$12,4,FALSE),"Amber","Red")))))</f>
        <v/>
      </c>
      <c r="U56" s="19">
        <f>Monthly_Input!P56</f>
        <v/>
      </c>
      <c r="V56" s="16">
        <f>IF(U56="","",IF(VLOOKUP("CAP/8D Closure Time",KPI_Thresholds!$A$2:$F$12,2,FALSE)="HIGH",IF(U56&gt;=VLOOKUP("CAP/8D Closure Time",KPI_Thresholds!$A$2:$F$12,3,FALSE),"Green",IF(U56&gt;=VLOOKUP("CAP/8D Closure Time",KPI_Thresholds!$A$2:$F$12,4,FALSE),"Amber","Red")),IF(VLOOKUP("CAP/8D Closure Time",KPI_Thresholds!$A$2:$F$12,2,FALSE)="LOW",IF(U56&lt;=VLOOKUP("CAP/8D Closure Time",KPI_Thresholds!$A$2:$F$12,3,FALSE),"Green",IF(U56&lt;=VLOOKUP("CAP/8D Closure Time",KPI_Thresholds!$A$2:$F$12,4,FALSE),"Amber","Red")),IF(ABS(U56)&lt;=VLOOKUP("CAP/8D Closure Time",KPI_Thresholds!$A$2:$F$12,3,FALSE),"Green",IF(ABS(U56)&lt;=VLOOKUP("CAP/8D Closure Time",KPI_Thresholds!$A$2:$F$12,4,FALSE),"Amber","Red")))))</f>
        <v/>
      </c>
      <c r="W56" s="18">
        <f>Monthly_Input!Q56</f>
        <v/>
      </c>
      <c r="X56" s="16">
        <f>IF(W56="","",IF(VLOOKUP("Returns/Warranty Rate",KPI_Thresholds!$A$2:$F$12,2,FALSE)="HIGH",IF(W56&gt;=VLOOKUP("Returns/Warranty Rate",KPI_Thresholds!$A$2:$F$12,3,FALSE),"Green",IF(W56&gt;=VLOOKUP("Returns/Warranty Rate",KPI_Thresholds!$A$2:$F$12,4,FALSE),"Amber","Red")),IF(VLOOKUP("Returns/Warranty Rate",KPI_Thresholds!$A$2:$F$12,2,FALSE)="LOW",IF(W56&lt;=VLOOKUP("Returns/Warranty Rate",KPI_Thresholds!$A$2:$F$12,3,FALSE),"Green",IF(W56&lt;=VLOOKUP("Returns/Warranty Rate",KPI_Thresholds!$A$2:$F$12,4,FALSE),"Amber","Red")),IF(ABS(W56)&lt;=VLOOKUP("Returns/Warranty Rate",KPI_Thresholds!$A$2:$F$12,3,FALSE),"Green",IF(ABS(W56)&lt;=VLOOKUP("Returns/Warranty Rate",KPI_Thresholds!$A$2:$F$12,4,FALSE),"Amber","Red")))))</f>
        <v/>
      </c>
      <c r="Y56" s="20">
        <f>IF(A56="","",SUM(IF(D56="Green",100,IF(D56="Amber",50,IF(D56="Red",0,"")))*VLOOKUP("On-Time Delivery (OTD)",KPI_Thresholds!$A$2:$F$12,6,FALSE),IF(F56="Green",100,IF(F56="Amber",50,IF(F56="Red",0,"")))*VLOOKUP("PPM (defective units)",KPI_Thresholds!$A$2:$F$12,6,FALSE),IF(H56="Green",100,IF(H56="Amber",50,IF(H56="Red",0,"")))*VLOOKUP("AQL Acceptance Rate",KPI_Thresholds!$A$2:$F$12,6,FALSE),IF(J56="Green",100,IF(J56="Amber",50,IF(J56="Red",0,"")))*VLOOKUP("COPQ % of spend",KPI_Thresholds!$A$2:$F$12,6,FALSE),IF(L56="Green",100,IF(L56="Amber",50,IF(L56="Red",0,"")))*VLOOKUP("Compliance Pass Rate",KPI_Thresholds!$A$2:$F$12,6,FALSE),IF(N56="Green",100,IF(N56="Amber",50,IF(N56="Red",0,"")))*VLOOKUP("Documentation Accuracy",KPI_Thresholds!$A$2:$F$12,6,FALSE),IF(P56="Green",100,IF(P56="Amber",50,IF(P56="Red",0,"")))*VLOOKUP("Lead Time Variance %",KPI_Thresholds!$A$2:$F$12,6,FALSE),IF(R56="Green",100,IF(R56="Amber",50,IF(R56="Red",0,"")))*VLOOKUP("Price Variance vs PO",KPI_Thresholds!$A$2:$F$12,6,FALSE),IF(T56="Green",100,IF(T56="Amber",50,IF(T56="Red",0,"")))*VLOOKUP("NCR Acknowledge Time",KPI_Thresholds!$A$2:$F$12,6,FALSE),IF(V56="Green",100,IF(V56="Amber",50,IF(V56="Red",0,"")))*VLOOKUP("CAP/8D Closure Time",KPI_Thresholds!$A$2:$F$12,6,FALSE),IF(X56="Green",100,IF(X56="Amber",50,IF(X56="Red",0,"")))*VLOOKUP("Returns/Warranty Rate",KPI_Thresholds!$A$2:$F$12,6,FALSE))/100)</f>
        <v/>
      </c>
      <c r="Z56" s="16">
        <f>IF(A56="","",IF(OR(D56="Red",L56="Red"),"Conditional",IF(Y56&gt;=90,"Preferred",IF(Y56&gt;=75,"Approved","Conditional"))))</f>
        <v/>
      </c>
    </row>
    <row r="57">
      <c r="A57" s="16">
        <f>Monthly_Input!A57</f>
        <v/>
      </c>
      <c r="B57" s="17">
        <f>Monthly_Input!B57</f>
        <v/>
      </c>
      <c r="C57" s="18">
        <f>Monthly_Input!C57</f>
        <v/>
      </c>
      <c r="D57" s="16">
        <f>IF(C57="","",IF(VLOOKUP("On-Time Delivery (OTD)",KPI_Thresholds!$A$2:$F$12,2,FALSE)="HIGH",IF(C57&gt;=VLOOKUP("On-Time Delivery (OTD)",KPI_Thresholds!$A$2:$F$12,3,FALSE),"Green",IF(C57&gt;=VLOOKUP("On-Time Delivery (OTD)",KPI_Thresholds!$A$2:$F$12,4,FALSE),"Amber","Red")),IF(VLOOKUP("On-Time Delivery (OTD)",KPI_Thresholds!$A$2:$F$12,2,FALSE)="LOW",IF(C57&lt;=VLOOKUP("On-Time Delivery (OTD)",KPI_Thresholds!$A$2:$F$12,3,FALSE),"Green",IF(C57&lt;=VLOOKUP("On-Time Delivery (OTD)",KPI_Thresholds!$A$2:$F$12,4,FALSE),"Amber","Red")),IF(ABS(C57)&lt;=VLOOKUP("On-Time Delivery (OTD)",KPI_Thresholds!$A$2:$F$12,3,FALSE),"Green",IF(ABS(C57)&lt;=VLOOKUP("On-Time Delivery (OTD)",KPI_Thresholds!$A$2:$F$12,4,FALSE),"Amber","Red")))))</f>
        <v/>
      </c>
      <c r="E57" s="19">
        <f>Monthly_Input!D57</f>
        <v/>
      </c>
      <c r="F57" s="16">
        <f>IF(E57="","",IF(VLOOKUP("PPM (defective units)",KPI_Thresholds!$A$2:$F$12,2,FALSE)="HIGH",IF(E57&gt;=VLOOKUP("PPM (defective units)",KPI_Thresholds!$A$2:$F$12,3,FALSE),"Green",IF(E57&gt;=VLOOKUP("PPM (defective units)",KPI_Thresholds!$A$2:$F$12,4,FALSE),"Amber","Red")),IF(VLOOKUP("PPM (defective units)",KPI_Thresholds!$A$2:$F$12,2,FALSE)="LOW",IF(E57&lt;=VLOOKUP("PPM (defective units)",KPI_Thresholds!$A$2:$F$12,3,FALSE),"Green",IF(E57&lt;=VLOOKUP("PPM (defective units)",KPI_Thresholds!$A$2:$F$12,4,FALSE),"Amber","Red")),IF(ABS(E57)&lt;=VLOOKUP("PPM (defective units)",KPI_Thresholds!$A$2:$F$12,3,FALSE),"Green",IF(ABS(E57)&lt;=VLOOKUP("PPM (defective units)",KPI_Thresholds!$A$2:$F$12,4,FALSE),"Amber","Red")))))</f>
        <v/>
      </c>
      <c r="G57" s="18">
        <f>Monthly_Input!E57</f>
        <v/>
      </c>
      <c r="H57" s="16">
        <f>IF(G57="","",IF(VLOOKUP("AQL Acceptance Rate",KPI_Thresholds!$A$2:$F$12,2,FALSE)="HIGH",IF(G57&gt;=VLOOKUP("AQL Acceptance Rate",KPI_Thresholds!$A$2:$F$12,3,FALSE),"Green",IF(G57&gt;=VLOOKUP("AQL Acceptance Rate",KPI_Thresholds!$A$2:$F$12,4,FALSE),"Amber","Red")),IF(VLOOKUP("AQL Acceptance Rate",KPI_Thresholds!$A$2:$F$12,2,FALSE)="LOW",IF(G57&lt;=VLOOKUP("AQL Acceptance Rate",KPI_Thresholds!$A$2:$F$12,3,FALSE),"Green",IF(G57&lt;=VLOOKUP("AQL Acceptance Rate",KPI_Thresholds!$A$2:$F$12,4,FALSE),"Amber","Red")),IF(ABS(G57)&lt;=VLOOKUP("AQL Acceptance Rate",KPI_Thresholds!$A$2:$F$12,3,FALSE),"Green",IF(ABS(G57)&lt;=VLOOKUP("AQL Acceptance Rate",KPI_Thresholds!$A$2:$F$12,4,FALSE),"Amber","Red")))))</f>
        <v/>
      </c>
      <c r="I57" s="18">
        <f>Monthly_Input!F57</f>
        <v/>
      </c>
      <c r="J57" s="16">
        <f>IF(I57="","",IF(VLOOKUP("COPQ % of spend",KPI_Thresholds!$A$2:$F$12,2,FALSE)="HIGH",IF(I57&gt;=VLOOKUP("COPQ % of spend",KPI_Thresholds!$A$2:$F$12,3,FALSE),"Green",IF(I57&gt;=VLOOKUP("COPQ % of spend",KPI_Thresholds!$A$2:$F$12,4,FALSE),"Amber","Red")),IF(VLOOKUP("COPQ % of spend",KPI_Thresholds!$A$2:$F$12,2,FALSE)="LOW",IF(I57&lt;=VLOOKUP("COPQ % of spend",KPI_Thresholds!$A$2:$F$12,3,FALSE),"Green",IF(I57&lt;=VLOOKUP("COPQ % of spend",KPI_Thresholds!$A$2:$F$12,4,FALSE),"Amber","Red")),IF(ABS(I57)&lt;=VLOOKUP("COPQ % of spend",KPI_Thresholds!$A$2:$F$12,3,FALSE),"Green",IF(ABS(I57)&lt;=VLOOKUP("COPQ % of spend",KPI_Thresholds!$A$2:$F$12,4,FALSE),"Amber","Red")))))</f>
        <v/>
      </c>
      <c r="K57" s="18">
        <f>Monthly_Input!G57</f>
        <v/>
      </c>
      <c r="L57" s="16">
        <f>IF(K57="","",IF(VLOOKUP("Compliance Pass Rate",KPI_Thresholds!$A$2:$F$12,2,FALSE)="HIGH",IF(K57&gt;=VLOOKUP("Compliance Pass Rate",KPI_Thresholds!$A$2:$F$12,3,FALSE),"Green",IF(K57&gt;=VLOOKUP("Compliance Pass Rate",KPI_Thresholds!$A$2:$F$12,4,FALSE),"Amber","Red")),IF(VLOOKUP("Compliance Pass Rate",KPI_Thresholds!$A$2:$F$12,2,FALSE)="LOW",IF(K57&lt;=VLOOKUP("Compliance Pass Rate",KPI_Thresholds!$A$2:$F$12,3,FALSE),"Green",IF(K57&lt;=VLOOKUP("Compliance Pass Rate",KPI_Thresholds!$A$2:$F$12,4,FALSE),"Amber","Red")),IF(ABS(K57)&lt;=VLOOKUP("Compliance Pass Rate",KPI_Thresholds!$A$2:$F$12,3,FALSE),"Green",IF(ABS(K57)&lt;=VLOOKUP("Compliance Pass Rate",KPI_Thresholds!$A$2:$F$12,4,FALSE),"Amber","Red")))))</f>
        <v/>
      </c>
      <c r="M57" s="18">
        <f>Monthly_Input!H57</f>
        <v/>
      </c>
      <c r="N57" s="16">
        <f>IF(M57="","",IF(VLOOKUP("Documentation Accuracy",KPI_Thresholds!$A$2:$F$12,2,FALSE)="HIGH",IF(M57&gt;=VLOOKUP("Documentation Accuracy",KPI_Thresholds!$A$2:$F$12,3,FALSE),"Green",IF(M57&gt;=VLOOKUP("Documentation Accuracy",KPI_Thresholds!$A$2:$F$12,4,FALSE),"Amber","Red")),IF(VLOOKUP("Documentation Accuracy",KPI_Thresholds!$A$2:$F$12,2,FALSE)="LOW",IF(M57&lt;=VLOOKUP("Documentation Accuracy",KPI_Thresholds!$A$2:$F$12,3,FALSE),"Green",IF(M57&lt;=VLOOKUP("Documentation Accuracy",KPI_Thresholds!$A$2:$F$12,4,FALSE),"Amber","Red")),IF(ABS(M57)&lt;=VLOOKUP("Documentation Accuracy",KPI_Thresholds!$A$2:$F$12,3,FALSE),"Green",IF(ABS(M57)&lt;=VLOOKUP("Documentation Accuracy",KPI_Thresholds!$A$2:$F$12,4,FALSE),"Amber","Red")))))</f>
        <v/>
      </c>
      <c r="O57" s="18">
        <f>Monthly_Input!K57</f>
        <v/>
      </c>
      <c r="P57" s="16">
        <f>IF(O57="","",IF(VLOOKUP("Lead Time Variance %",KPI_Thresholds!$A$2:$F$12,2,FALSE)="HIGH",IF(O57&gt;=VLOOKUP("Lead Time Variance %",KPI_Thresholds!$A$2:$F$12,3,FALSE),"Green",IF(O57&gt;=VLOOKUP("Lead Time Variance %",KPI_Thresholds!$A$2:$F$12,4,FALSE),"Amber","Red")),IF(VLOOKUP("Lead Time Variance %",KPI_Thresholds!$A$2:$F$12,2,FALSE)="LOW",IF(O57&lt;=VLOOKUP("Lead Time Variance %",KPI_Thresholds!$A$2:$F$12,3,FALSE),"Green",IF(O57&lt;=VLOOKUP("Lead Time Variance %",KPI_Thresholds!$A$2:$F$12,4,FALSE),"Amber","Red")),IF(ABS(O57)&lt;=VLOOKUP("Lead Time Variance %",KPI_Thresholds!$A$2:$F$12,3,FALSE),"Green",IF(ABS(O57)&lt;=VLOOKUP("Lead Time Variance %",KPI_Thresholds!$A$2:$F$12,4,FALSE),"Amber","Red")))))</f>
        <v/>
      </c>
      <c r="Q57" s="18">
        <f>Monthly_Input!N57</f>
        <v/>
      </c>
      <c r="R57" s="16">
        <f>IF(Q57="","",IF(VLOOKUP("Price Variance vs PO",KPI_Thresholds!$A$2:$F$12,2,FALSE)="HIGH",IF(Q57&gt;=VLOOKUP("Price Variance vs PO",KPI_Thresholds!$A$2:$F$12,3,FALSE),"Green",IF(Q57&gt;=VLOOKUP("Price Variance vs PO",KPI_Thresholds!$A$2:$F$12,4,FALSE),"Amber","Red")),IF(VLOOKUP("Price Variance vs PO",KPI_Thresholds!$A$2:$F$12,2,FALSE)="LOW",IF(Q57&lt;=VLOOKUP("Price Variance vs PO",KPI_Thresholds!$A$2:$F$12,3,FALSE),"Green",IF(Q57&lt;=VLOOKUP("Price Variance vs PO",KPI_Thresholds!$A$2:$F$12,4,FALSE),"Amber","Red")),IF(ABS(Q57)&lt;=VLOOKUP("Price Variance vs PO",KPI_Thresholds!$A$2:$F$12,3,FALSE),"Green",IF(ABS(Q57)&lt;=VLOOKUP("Price Variance vs PO",KPI_Thresholds!$A$2:$F$12,4,FALSE),"Amber","Red")))))</f>
        <v/>
      </c>
      <c r="S57" s="19">
        <f>Monthly_Input!O57</f>
        <v/>
      </c>
      <c r="T57" s="16">
        <f>IF(S57="","",IF(VLOOKUP("NCR Acknowledge Time",KPI_Thresholds!$A$2:$F$12,2,FALSE)="HIGH",IF(S57&gt;=VLOOKUP("NCR Acknowledge Time",KPI_Thresholds!$A$2:$F$12,3,FALSE),"Green",IF(S57&gt;=VLOOKUP("NCR Acknowledge Time",KPI_Thresholds!$A$2:$F$12,4,FALSE),"Amber","Red")),IF(VLOOKUP("NCR Acknowledge Time",KPI_Thresholds!$A$2:$F$12,2,FALSE)="LOW",IF(S57&lt;=VLOOKUP("NCR Acknowledge Time",KPI_Thresholds!$A$2:$F$12,3,FALSE),"Green",IF(S57&lt;=VLOOKUP("NCR Acknowledge Time",KPI_Thresholds!$A$2:$F$12,4,FALSE),"Amber","Red")),IF(ABS(S57)&lt;=VLOOKUP("NCR Acknowledge Time",KPI_Thresholds!$A$2:$F$12,3,FALSE),"Green",IF(ABS(S57)&lt;=VLOOKUP("NCR Acknowledge Time",KPI_Thresholds!$A$2:$F$12,4,FALSE),"Amber","Red")))))</f>
        <v/>
      </c>
      <c r="U57" s="19">
        <f>Monthly_Input!P57</f>
        <v/>
      </c>
      <c r="V57" s="16">
        <f>IF(U57="","",IF(VLOOKUP("CAP/8D Closure Time",KPI_Thresholds!$A$2:$F$12,2,FALSE)="HIGH",IF(U57&gt;=VLOOKUP("CAP/8D Closure Time",KPI_Thresholds!$A$2:$F$12,3,FALSE),"Green",IF(U57&gt;=VLOOKUP("CAP/8D Closure Time",KPI_Thresholds!$A$2:$F$12,4,FALSE),"Amber","Red")),IF(VLOOKUP("CAP/8D Closure Time",KPI_Thresholds!$A$2:$F$12,2,FALSE)="LOW",IF(U57&lt;=VLOOKUP("CAP/8D Closure Time",KPI_Thresholds!$A$2:$F$12,3,FALSE),"Green",IF(U57&lt;=VLOOKUP("CAP/8D Closure Time",KPI_Thresholds!$A$2:$F$12,4,FALSE),"Amber","Red")),IF(ABS(U57)&lt;=VLOOKUP("CAP/8D Closure Time",KPI_Thresholds!$A$2:$F$12,3,FALSE),"Green",IF(ABS(U57)&lt;=VLOOKUP("CAP/8D Closure Time",KPI_Thresholds!$A$2:$F$12,4,FALSE),"Amber","Red")))))</f>
        <v/>
      </c>
      <c r="W57" s="18">
        <f>Monthly_Input!Q57</f>
        <v/>
      </c>
      <c r="X57" s="16">
        <f>IF(W57="","",IF(VLOOKUP("Returns/Warranty Rate",KPI_Thresholds!$A$2:$F$12,2,FALSE)="HIGH",IF(W57&gt;=VLOOKUP("Returns/Warranty Rate",KPI_Thresholds!$A$2:$F$12,3,FALSE),"Green",IF(W57&gt;=VLOOKUP("Returns/Warranty Rate",KPI_Thresholds!$A$2:$F$12,4,FALSE),"Amber","Red")),IF(VLOOKUP("Returns/Warranty Rate",KPI_Thresholds!$A$2:$F$12,2,FALSE)="LOW",IF(W57&lt;=VLOOKUP("Returns/Warranty Rate",KPI_Thresholds!$A$2:$F$12,3,FALSE),"Green",IF(W57&lt;=VLOOKUP("Returns/Warranty Rate",KPI_Thresholds!$A$2:$F$12,4,FALSE),"Amber","Red")),IF(ABS(W57)&lt;=VLOOKUP("Returns/Warranty Rate",KPI_Thresholds!$A$2:$F$12,3,FALSE),"Green",IF(ABS(W57)&lt;=VLOOKUP("Returns/Warranty Rate",KPI_Thresholds!$A$2:$F$12,4,FALSE),"Amber","Red")))))</f>
        <v/>
      </c>
      <c r="Y57" s="20">
        <f>IF(A57="","",SUM(IF(D57="Green",100,IF(D57="Amber",50,IF(D57="Red",0,"")))*VLOOKUP("On-Time Delivery (OTD)",KPI_Thresholds!$A$2:$F$12,6,FALSE),IF(F57="Green",100,IF(F57="Amber",50,IF(F57="Red",0,"")))*VLOOKUP("PPM (defective units)",KPI_Thresholds!$A$2:$F$12,6,FALSE),IF(H57="Green",100,IF(H57="Amber",50,IF(H57="Red",0,"")))*VLOOKUP("AQL Acceptance Rate",KPI_Thresholds!$A$2:$F$12,6,FALSE),IF(J57="Green",100,IF(J57="Amber",50,IF(J57="Red",0,"")))*VLOOKUP("COPQ % of spend",KPI_Thresholds!$A$2:$F$12,6,FALSE),IF(L57="Green",100,IF(L57="Amber",50,IF(L57="Red",0,"")))*VLOOKUP("Compliance Pass Rate",KPI_Thresholds!$A$2:$F$12,6,FALSE),IF(N57="Green",100,IF(N57="Amber",50,IF(N57="Red",0,"")))*VLOOKUP("Documentation Accuracy",KPI_Thresholds!$A$2:$F$12,6,FALSE),IF(P57="Green",100,IF(P57="Amber",50,IF(P57="Red",0,"")))*VLOOKUP("Lead Time Variance %",KPI_Thresholds!$A$2:$F$12,6,FALSE),IF(R57="Green",100,IF(R57="Amber",50,IF(R57="Red",0,"")))*VLOOKUP("Price Variance vs PO",KPI_Thresholds!$A$2:$F$12,6,FALSE),IF(T57="Green",100,IF(T57="Amber",50,IF(T57="Red",0,"")))*VLOOKUP("NCR Acknowledge Time",KPI_Thresholds!$A$2:$F$12,6,FALSE),IF(V57="Green",100,IF(V57="Amber",50,IF(V57="Red",0,"")))*VLOOKUP("CAP/8D Closure Time",KPI_Thresholds!$A$2:$F$12,6,FALSE),IF(X57="Green",100,IF(X57="Amber",50,IF(X57="Red",0,"")))*VLOOKUP("Returns/Warranty Rate",KPI_Thresholds!$A$2:$F$12,6,FALSE))/100)</f>
        <v/>
      </c>
      <c r="Z57" s="16">
        <f>IF(A57="","",IF(OR(D57="Red",L57="Red"),"Conditional",IF(Y57&gt;=90,"Preferred",IF(Y57&gt;=75,"Approved","Conditional"))))</f>
        <v/>
      </c>
    </row>
    <row r="58">
      <c r="A58" s="16">
        <f>Monthly_Input!A58</f>
        <v/>
      </c>
      <c r="B58" s="17">
        <f>Monthly_Input!B58</f>
        <v/>
      </c>
      <c r="C58" s="18">
        <f>Monthly_Input!C58</f>
        <v/>
      </c>
      <c r="D58" s="16">
        <f>IF(C58="","",IF(VLOOKUP("On-Time Delivery (OTD)",KPI_Thresholds!$A$2:$F$12,2,FALSE)="HIGH",IF(C58&gt;=VLOOKUP("On-Time Delivery (OTD)",KPI_Thresholds!$A$2:$F$12,3,FALSE),"Green",IF(C58&gt;=VLOOKUP("On-Time Delivery (OTD)",KPI_Thresholds!$A$2:$F$12,4,FALSE),"Amber","Red")),IF(VLOOKUP("On-Time Delivery (OTD)",KPI_Thresholds!$A$2:$F$12,2,FALSE)="LOW",IF(C58&lt;=VLOOKUP("On-Time Delivery (OTD)",KPI_Thresholds!$A$2:$F$12,3,FALSE),"Green",IF(C58&lt;=VLOOKUP("On-Time Delivery (OTD)",KPI_Thresholds!$A$2:$F$12,4,FALSE),"Amber","Red")),IF(ABS(C58)&lt;=VLOOKUP("On-Time Delivery (OTD)",KPI_Thresholds!$A$2:$F$12,3,FALSE),"Green",IF(ABS(C58)&lt;=VLOOKUP("On-Time Delivery (OTD)",KPI_Thresholds!$A$2:$F$12,4,FALSE),"Amber","Red")))))</f>
        <v/>
      </c>
      <c r="E58" s="19">
        <f>Monthly_Input!D58</f>
        <v/>
      </c>
      <c r="F58" s="16">
        <f>IF(E58="","",IF(VLOOKUP("PPM (defective units)",KPI_Thresholds!$A$2:$F$12,2,FALSE)="HIGH",IF(E58&gt;=VLOOKUP("PPM (defective units)",KPI_Thresholds!$A$2:$F$12,3,FALSE),"Green",IF(E58&gt;=VLOOKUP("PPM (defective units)",KPI_Thresholds!$A$2:$F$12,4,FALSE),"Amber","Red")),IF(VLOOKUP("PPM (defective units)",KPI_Thresholds!$A$2:$F$12,2,FALSE)="LOW",IF(E58&lt;=VLOOKUP("PPM (defective units)",KPI_Thresholds!$A$2:$F$12,3,FALSE),"Green",IF(E58&lt;=VLOOKUP("PPM (defective units)",KPI_Thresholds!$A$2:$F$12,4,FALSE),"Amber","Red")),IF(ABS(E58)&lt;=VLOOKUP("PPM (defective units)",KPI_Thresholds!$A$2:$F$12,3,FALSE),"Green",IF(ABS(E58)&lt;=VLOOKUP("PPM (defective units)",KPI_Thresholds!$A$2:$F$12,4,FALSE),"Amber","Red")))))</f>
        <v/>
      </c>
      <c r="G58" s="18">
        <f>Monthly_Input!E58</f>
        <v/>
      </c>
      <c r="H58" s="16">
        <f>IF(G58="","",IF(VLOOKUP("AQL Acceptance Rate",KPI_Thresholds!$A$2:$F$12,2,FALSE)="HIGH",IF(G58&gt;=VLOOKUP("AQL Acceptance Rate",KPI_Thresholds!$A$2:$F$12,3,FALSE),"Green",IF(G58&gt;=VLOOKUP("AQL Acceptance Rate",KPI_Thresholds!$A$2:$F$12,4,FALSE),"Amber","Red")),IF(VLOOKUP("AQL Acceptance Rate",KPI_Thresholds!$A$2:$F$12,2,FALSE)="LOW",IF(G58&lt;=VLOOKUP("AQL Acceptance Rate",KPI_Thresholds!$A$2:$F$12,3,FALSE),"Green",IF(G58&lt;=VLOOKUP("AQL Acceptance Rate",KPI_Thresholds!$A$2:$F$12,4,FALSE),"Amber","Red")),IF(ABS(G58)&lt;=VLOOKUP("AQL Acceptance Rate",KPI_Thresholds!$A$2:$F$12,3,FALSE),"Green",IF(ABS(G58)&lt;=VLOOKUP("AQL Acceptance Rate",KPI_Thresholds!$A$2:$F$12,4,FALSE),"Amber","Red")))))</f>
        <v/>
      </c>
      <c r="I58" s="18">
        <f>Monthly_Input!F58</f>
        <v/>
      </c>
      <c r="J58" s="16">
        <f>IF(I58="","",IF(VLOOKUP("COPQ % of spend",KPI_Thresholds!$A$2:$F$12,2,FALSE)="HIGH",IF(I58&gt;=VLOOKUP("COPQ % of spend",KPI_Thresholds!$A$2:$F$12,3,FALSE),"Green",IF(I58&gt;=VLOOKUP("COPQ % of spend",KPI_Thresholds!$A$2:$F$12,4,FALSE),"Amber","Red")),IF(VLOOKUP("COPQ % of spend",KPI_Thresholds!$A$2:$F$12,2,FALSE)="LOW",IF(I58&lt;=VLOOKUP("COPQ % of spend",KPI_Thresholds!$A$2:$F$12,3,FALSE),"Green",IF(I58&lt;=VLOOKUP("COPQ % of spend",KPI_Thresholds!$A$2:$F$12,4,FALSE),"Amber","Red")),IF(ABS(I58)&lt;=VLOOKUP("COPQ % of spend",KPI_Thresholds!$A$2:$F$12,3,FALSE),"Green",IF(ABS(I58)&lt;=VLOOKUP("COPQ % of spend",KPI_Thresholds!$A$2:$F$12,4,FALSE),"Amber","Red")))))</f>
        <v/>
      </c>
      <c r="K58" s="18">
        <f>Monthly_Input!G58</f>
        <v/>
      </c>
      <c r="L58" s="16">
        <f>IF(K58="","",IF(VLOOKUP("Compliance Pass Rate",KPI_Thresholds!$A$2:$F$12,2,FALSE)="HIGH",IF(K58&gt;=VLOOKUP("Compliance Pass Rate",KPI_Thresholds!$A$2:$F$12,3,FALSE),"Green",IF(K58&gt;=VLOOKUP("Compliance Pass Rate",KPI_Thresholds!$A$2:$F$12,4,FALSE),"Amber","Red")),IF(VLOOKUP("Compliance Pass Rate",KPI_Thresholds!$A$2:$F$12,2,FALSE)="LOW",IF(K58&lt;=VLOOKUP("Compliance Pass Rate",KPI_Thresholds!$A$2:$F$12,3,FALSE),"Green",IF(K58&lt;=VLOOKUP("Compliance Pass Rate",KPI_Thresholds!$A$2:$F$12,4,FALSE),"Amber","Red")),IF(ABS(K58)&lt;=VLOOKUP("Compliance Pass Rate",KPI_Thresholds!$A$2:$F$12,3,FALSE),"Green",IF(ABS(K58)&lt;=VLOOKUP("Compliance Pass Rate",KPI_Thresholds!$A$2:$F$12,4,FALSE),"Amber","Red")))))</f>
        <v/>
      </c>
      <c r="M58" s="18">
        <f>Monthly_Input!H58</f>
        <v/>
      </c>
      <c r="N58" s="16">
        <f>IF(M58="","",IF(VLOOKUP("Documentation Accuracy",KPI_Thresholds!$A$2:$F$12,2,FALSE)="HIGH",IF(M58&gt;=VLOOKUP("Documentation Accuracy",KPI_Thresholds!$A$2:$F$12,3,FALSE),"Green",IF(M58&gt;=VLOOKUP("Documentation Accuracy",KPI_Thresholds!$A$2:$F$12,4,FALSE),"Amber","Red")),IF(VLOOKUP("Documentation Accuracy",KPI_Thresholds!$A$2:$F$12,2,FALSE)="LOW",IF(M58&lt;=VLOOKUP("Documentation Accuracy",KPI_Thresholds!$A$2:$F$12,3,FALSE),"Green",IF(M58&lt;=VLOOKUP("Documentation Accuracy",KPI_Thresholds!$A$2:$F$12,4,FALSE),"Amber","Red")),IF(ABS(M58)&lt;=VLOOKUP("Documentation Accuracy",KPI_Thresholds!$A$2:$F$12,3,FALSE),"Green",IF(ABS(M58)&lt;=VLOOKUP("Documentation Accuracy",KPI_Thresholds!$A$2:$F$12,4,FALSE),"Amber","Red")))))</f>
        <v/>
      </c>
      <c r="O58" s="18">
        <f>Monthly_Input!K58</f>
        <v/>
      </c>
      <c r="P58" s="16">
        <f>IF(O58="","",IF(VLOOKUP("Lead Time Variance %",KPI_Thresholds!$A$2:$F$12,2,FALSE)="HIGH",IF(O58&gt;=VLOOKUP("Lead Time Variance %",KPI_Thresholds!$A$2:$F$12,3,FALSE),"Green",IF(O58&gt;=VLOOKUP("Lead Time Variance %",KPI_Thresholds!$A$2:$F$12,4,FALSE),"Amber","Red")),IF(VLOOKUP("Lead Time Variance %",KPI_Thresholds!$A$2:$F$12,2,FALSE)="LOW",IF(O58&lt;=VLOOKUP("Lead Time Variance %",KPI_Thresholds!$A$2:$F$12,3,FALSE),"Green",IF(O58&lt;=VLOOKUP("Lead Time Variance %",KPI_Thresholds!$A$2:$F$12,4,FALSE),"Amber","Red")),IF(ABS(O58)&lt;=VLOOKUP("Lead Time Variance %",KPI_Thresholds!$A$2:$F$12,3,FALSE),"Green",IF(ABS(O58)&lt;=VLOOKUP("Lead Time Variance %",KPI_Thresholds!$A$2:$F$12,4,FALSE),"Amber","Red")))))</f>
        <v/>
      </c>
      <c r="Q58" s="18">
        <f>Monthly_Input!N58</f>
        <v/>
      </c>
      <c r="R58" s="16">
        <f>IF(Q58="","",IF(VLOOKUP("Price Variance vs PO",KPI_Thresholds!$A$2:$F$12,2,FALSE)="HIGH",IF(Q58&gt;=VLOOKUP("Price Variance vs PO",KPI_Thresholds!$A$2:$F$12,3,FALSE),"Green",IF(Q58&gt;=VLOOKUP("Price Variance vs PO",KPI_Thresholds!$A$2:$F$12,4,FALSE),"Amber","Red")),IF(VLOOKUP("Price Variance vs PO",KPI_Thresholds!$A$2:$F$12,2,FALSE)="LOW",IF(Q58&lt;=VLOOKUP("Price Variance vs PO",KPI_Thresholds!$A$2:$F$12,3,FALSE),"Green",IF(Q58&lt;=VLOOKUP("Price Variance vs PO",KPI_Thresholds!$A$2:$F$12,4,FALSE),"Amber","Red")),IF(ABS(Q58)&lt;=VLOOKUP("Price Variance vs PO",KPI_Thresholds!$A$2:$F$12,3,FALSE),"Green",IF(ABS(Q58)&lt;=VLOOKUP("Price Variance vs PO",KPI_Thresholds!$A$2:$F$12,4,FALSE),"Amber","Red")))))</f>
        <v/>
      </c>
      <c r="S58" s="19">
        <f>Monthly_Input!O58</f>
        <v/>
      </c>
      <c r="T58" s="16">
        <f>IF(S58="","",IF(VLOOKUP("NCR Acknowledge Time",KPI_Thresholds!$A$2:$F$12,2,FALSE)="HIGH",IF(S58&gt;=VLOOKUP("NCR Acknowledge Time",KPI_Thresholds!$A$2:$F$12,3,FALSE),"Green",IF(S58&gt;=VLOOKUP("NCR Acknowledge Time",KPI_Thresholds!$A$2:$F$12,4,FALSE),"Amber","Red")),IF(VLOOKUP("NCR Acknowledge Time",KPI_Thresholds!$A$2:$F$12,2,FALSE)="LOW",IF(S58&lt;=VLOOKUP("NCR Acknowledge Time",KPI_Thresholds!$A$2:$F$12,3,FALSE),"Green",IF(S58&lt;=VLOOKUP("NCR Acknowledge Time",KPI_Thresholds!$A$2:$F$12,4,FALSE),"Amber","Red")),IF(ABS(S58)&lt;=VLOOKUP("NCR Acknowledge Time",KPI_Thresholds!$A$2:$F$12,3,FALSE),"Green",IF(ABS(S58)&lt;=VLOOKUP("NCR Acknowledge Time",KPI_Thresholds!$A$2:$F$12,4,FALSE),"Amber","Red")))))</f>
        <v/>
      </c>
      <c r="U58" s="19">
        <f>Monthly_Input!P58</f>
        <v/>
      </c>
      <c r="V58" s="16">
        <f>IF(U58="","",IF(VLOOKUP("CAP/8D Closure Time",KPI_Thresholds!$A$2:$F$12,2,FALSE)="HIGH",IF(U58&gt;=VLOOKUP("CAP/8D Closure Time",KPI_Thresholds!$A$2:$F$12,3,FALSE),"Green",IF(U58&gt;=VLOOKUP("CAP/8D Closure Time",KPI_Thresholds!$A$2:$F$12,4,FALSE),"Amber","Red")),IF(VLOOKUP("CAP/8D Closure Time",KPI_Thresholds!$A$2:$F$12,2,FALSE)="LOW",IF(U58&lt;=VLOOKUP("CAP/8D Closure Time",KPI_Thresholds!$A$2:$F$12,3,FALSE),"Green",IF(U58&lt;=VLOOKUP("CAP/8D Closure Time",KPI_Thresholds!$A$2:$F$12,4,FALSE),"Amber","Red")),IF(ABS(U58)&lt;=VLOOKUP("CAP/8D Closure Time",KPI_Thresholds!$A$2:$F$12,3,FALSE),"Green",IF(ABS(U58)&lt;=VLOOKUP("CAP/8D Closure Time",KPI_Thresholds!$A$2:$F$12,4,FALSE),"Amber","Red")))))</f>
        <v/>
      </c>
      <c r="W58" s="18">
        <f>Monthly_Input!Q58</f>
        <v/>
      </c>
      <c r="X58" s="16">
        <f>IF(W58="","",IF(VLOOKUP("Returns/Warranty Rate",KPI_Thresholds!$A$2:$F$12,2,FALSE)="HIGH",IF(W58&gt;=VLOOKUP("Returns/Warranty Rate",KPI_Thresholds!$A$2:$F$12,3,FALSE),"Green",IF(W58&gt;=VLOOKUP("Returns/Warranty Rate",KPI_Thresholds!$A$2:$F$12,4,FALSE),"Amber","Red")),IF(VLOOKUP("Returns/Warranty Rate",KPI_Thresholds!$A$2:$F$12,2,FALSE)="LOW",IF(W58&lt;=VLOOKUP("Returns/Warranty Rate",KPI_Thresholds!$A$2:$F$12,3,FALSE),"Green",IF(W58&lt;=VLOOKUP("Returns/Warranty Rate",KPI_Thresholds!$A$2:$F$12,4,FALSE),"Amber","Red")),IF(ABS(W58)&lt;=VLOOKUP("Returns/Warranty Rate",KPI_Thresholds!$A$2:$F$12,3,FALSE),"Green",IF(ABS(W58)&lt;=VLOOKUP("Returns/Warranty Rate",KPI_Thresholds!$A$2:$F$12,4,FALSE),"Amber","Red")))))</f>
        <v/>
      </c>
      <c r="Y58" s="20">
        <f>IF(A58="","",SUM(IF(D58="Green",100,IF(D58="Amber",50,IF(D58="Red",0,"")))*VLOOKUP("On-Time Delivery (OTD)",KPI_Thresholds!$A$2:$F$12,6,FALSE),IF(F58="Green",100,IF(F58="Amber",50,IF(F58="Red",0,"")))*VLOOKUP("PPM (defective units)",KPI_Thresholds!$A$2:$F$12,6,FALSE),IF(H58="Green",100,IF(H58="Amber",50,IF(H58="Red",0,"")))*VLOOKUP("AQL Acceptance Rate",KPI_Thresholds!$A$2:$F$12,6,FALSE),IF(J58="Green",100,IF(J58="Amber",50,IF(J58="Red",0,"")))*VLOOKUP("COPQ % of spend",KPI_Thresholds!$A$2:$F$12,6,FALSE),IF(L58="Green",100,IF(L58="Amber",50,IF(L58="Red",0,"")))*VLOOKUP("Compliance Pass Rate",KPI_Thresholds!$A$2:$F$12,6,FALSE),IF(N58="Green",100,IF(N58="Amber",50,IF(N58="Red",0,"")))*VLOOKUP("Documentation Accuracy",KPI_Thresholds!$A$2:$F$12,6,FALSE),IF(P58="Green",100,IF(P58="Amber",50,IF(P58="Red",0,"")))*VLOOKUP("Lead Time Variance %",KPI_Thresholds!$A$2:$F$12,6,FALSE),IF(R58="Green",100,IF(R58="Amber",50,IF(R58="Red",0,"")))*VLOOKUP("Price Variance vs PO",KPI_Thresholds!$A$2:$F$12,6,FALSE),IF(T58="Green",100,IF(T58="Amber",50,IF(T58="Red",0,"")))*VLOOKUP("NCR Acknowledge Time",KPI_Thresholds!$A$2:$F$12,6,FALSE),IF(V58="Green",100,IF(V58="Amber",50,IF(V58="Red",0,"")))*VLOOKUP("CAP/8D Closure Time",KPI_Thresholds!$A$2:$F$12,6,FALSE),IF(X58="Green",100,IF(X58="Amber",50,IF(X58="Red",0,"")))*VLOOKUP("Returns/Warranty Rate",KPI_Thresholds!$A$2:$F$12,6,FALSE))/100)</f>
        <v/>
      </c>
      <c r="Z58" s="16">
        <f>IF(A58="","",IF(OR(D58="Red",L58="Red"),"Conditional",IF(Y58&gt;=90,"Preferred",IF(Y58&gt;=75,"Approved","Conditional"))))</f>
        <v/>
      </c>
    </row>
    <row r="59">
      <c r="A59" s="16">
        <f>Monthly_Input!A59</f>
        <v/>
      </c>
      <c r="B59" s="17">
        <f>Monthly_Input!B59</f>
        <v/>
      </c>
      <c r="C59" s="18">
        <f>Monthly_Input!C59</f>
        <v/>
      </c>
      <c r="D59" s="16">
        <f>IF(C59="","",IF(VLOOKUP("On-Time Delivery (OTD)",KPI_Thresholds!$A$2:$F$12,2,FALSE)="HIGH",IF(C59&gt;=VLOOKUP("On-Time Delivery (OTD)",KPI_Thresholds!$A$2:$F$12,3,FALSE),"Green",IF(C59&gt;=VLOOKUP("On-Time Delivery (OTD)",KPI_Thresholds!$A$2:$F$12,4,FALSE),"Amber","Red")),IF(VLOOKUP("On-Time Delivery (OTD)",KPI_Thresholds!$A$2:$F$12,2,FALSE)="LOW",IF(C59&lt;=VLOOKUP("On-Time Delivery (OTD)",KPI_Thresholds!$A$2:$F$12,3,FALSE),"Green",IF(C59&lt;=VLOOKUP("On-Time Delivery (OTD)",KPI_Thresholds!$A$2:$F$12,4,FALSE),"Amber","Red")),IF(ABS(C59)&lt;=VLOOKUP("On-Time Delivery (OTD)",KPI_Thresholds!$A$2:$F$12,3,FALSE),"Green",IF(ABS(C59)&lt;=VLOOKUP("On-Time Delivery (OTD)",KPI_Thresholds!$A$2:$F$12,4,FALSE),"Amber","Red")))))</f>
        <v/>
      </c>
      <c r="E59" s="19">
        <f>Monthly_Input!D59</f>
        <v/>
      </c>
      <c r="F59" s="16">
        <f>IF(E59="","",IF(VLOOKUP("PPM (defective units)",KPI_Thresholds!$A$2:$F$12,2,FALSE)="HIGH",IF(E59&gt;=VLOOKUP("PPM (defective units)",KPI_Thresholds!$A$2:$F$12,3,FALSE),"Green",IF(E59&gt;=VLOOKUP("PPM (defective units)",KPI_Thresholds!$A$2:$F$12,4,FALSE),"Amber","Red")),IF(VLOOKUP("PPM (defective units)",KPI_Thresholds!$A$2:$F$12,2,FALSE)="LOW",IF(E59&lt;=VLOOKUP("PPM (defective units)",KPI_Thresholds!$A$2:$F$12,3,FALSE),"Green",IF(E59&lt;=VLOOKUP("PPM (defective units)",KPI_Thresholds!$A$2:$F$12,4,FALSE),"Amber","Red")),IF(ABS(E59)&lt;=VLOOKUP("PPM (defective units)",KPI_Thresholds!$A$2:$F$12,3,FALSE),"Green",IF(ABS(E59)&lt;=VLOOKUP("PPM (defective units)",KPI_Thresholds!$A$2:$F$12,4,FALSE),"Amber","Red")))))</f>
        <v/>
      </c>
      <c r="G59" s="18">
        <f>Monthly_Input!E59</f>
        <v/>
      </c>
      <c r="H59" s="16">
        <f>IF(G59="","",IF(VLOOKUP("AQL Acceptance Rate",KPI_Thresholds!$A$2:$F$12,2,FALSE)="HIGH",IF(G59&gt;=VLOOKUP("AQL Acceptance Rate",KPI_Thresholds!$A$2:$F$12,3,FALSE),"Green",IF(G59&gt;=VLOOKUP("AQL Acceptance Rate",KPI_Thresholds!$A$2:$F$12,4,FALSE),"Amber","Red")),IF(VLOOKUP("AQL Acceptance Rate",KPI_Thresholds!$A$2:$F$12,2,FALSE)="LOW",IF(G59&lt;=VLOOKUP("AQL Acceptance Rate",KPI_Thresholds!$A$2:$F$12,3,FALSE),"Green",IF(G59&lt;=VLOOKUP("AQL Acceptance Rate",KPI_Thresholds!$A$2:$F$12,4,FALSE),"Amber","Red")),IF(ABS(G59)&lt;=VLOOKUP("AQL Acceptance Rate",KPI_Thresholds!$A$2:$F$12,3,FALSE),"Green",IF(ABS(G59)&lt;=VLOOKUP("AQL Acceptance Rate",KPI_Thresholds!$A$2:$F$12,4,FALSE),"Amber","Red")))))</f>
        <v/>
      </c>
      <c r="I59" s="18">
        <f>Monthly_Input!F59</f>
        <v/>
      </c>
      <c r="J59" s="16">
        <f>IF(I59="","",IF(VLOOKUP("COPQ % of spend",KPI_Thresholds!$A$2:$F$12,2,FALSE)="HIGH",IF(I59&gt;=VLOOKUP("COPQ % of spend",KPI_Thresholds!$A$2:$F$12,3,FALSE),"Green",IF(I59&gt;=VLOOKUP("COPQ % of spend",KPI_Thresholds!$A$2:$F$12,4,FALSE),"Amber","Red")),IF(VLOOKUP("COPQ % of spend",KPI_Thresholds!$A$2:$F$12,2,FALSE)="LOW",IF(I59&lt;=VLOOKUP("COPQ % of spend",KPI_Thresholds!$A$2:$F$12,3,FALSE),"Green",IF(I59&lt;=VLOOKUP("COPQ % of spend",KPI_Thresholds!$A$2:$F$12,4,FALSE),"Amber","Red")),IF(ABS(I59)&lt;=VLOOKUP("COPQ % of spend",KPI_Thresholds!$A$2:$F$12,3,FALSE),"Green",IF(ABS(I59)&lt;=VLOOKUP("COPQ % of spend",KPI_Thresholds!$A$2:$F$12,4,FALSE),"Amber","Red")))))</f>
        <v/>
      </c>
      <c r="K59" s="18">
        <f>Monthly_Input!G59</f>
        <v/>
      </c>
      <c r="L59" s="16">
        <f>IF(K59="","",IF(VLOOKUP("Compliance Pass Rate",KPI_Thresholds!$A$2:$F$12,2,FALSE)="HIGH",IF(K59&gt;=VLOOKUP("Compliance Pass Rate",KPI_Thresholds!$A$2:$F$12,3,FALSE),"Green",IF(K59&gt;=VLOOKUP("Compliance Pass Rate",KPI_Thresholds!$A$2:$F$12,4,FALSE),"Amber","Red")),IF(VLOOKUP("Compliance Pass Rate",KPI_Thresholds!$A$2:$F$12,2,FALSE)="LOW",IF(K59&lt;=VLOOKUP("Compliance Pass Rate",KPI_Thresholds!$A$2:$F$12,3,FALSE),"Green",IF(K59&lt;=VLOOKUP("Compliance Pass Rate",KPI_Thresholds!$A$2:$F$12,4,FALSE),"Amber","Red")),IF(ABS(K59)&lt;=VLOOKUP("Compliance Pass Rate",KPI_Thresholds!$A$2:$F$12,3,FALSE),"Green",IF(ABS(K59)&lt;=VLOOKUP("Compliance Pass Rate",KPI_Thresholds!$A$2:$F$12,4,FALSE),"Amber","Red")))))</f>
        <v/>
      </c>
      <c r="M59" s="18">
        <f>Monthly_Input!H59</f>
        <v/>
      </c>
      <c r="N59" s="16">
        <f>IF(M59="","",IF(VLOOKUP("Documentation Accuracy",KPI_Thresholds!$A$2:$F$12,2,FALSE)="HIGH",IF(M59&gt;=VLOOKUP("Documentation Accuracy",KPI_Thresholds!$A$2:$F$12,3,FALSE),"Green",IF(M59&gt;=VLOOKUP("Documentation Accuracy",KPI_Thresholds!$A$2:$F$12,4,FALSE),"Amber","Red")),IF(VLOOKUP("Documentation Accuracy",KPI_Thresholds!$A$2:$F$12,2,FALSE)="LOW",IF(M59&lt;=VLOOKUP("Documentation Accuracy",KPI_Thresholds!$A$2:$F$12,3,FALSE),"Green",IF(M59&lt;=VLOOKUP("Documentation Accuracy",KPI_Thresholds!$A$2:$F$12,4,FALSE),"Amber","Red")),IF(ABS(M59)&lt;=VLOOKUP("Documentation Accuracy",KPI_Thresholds!$A$2:$F$12,3,FALSE),"Green",IF(ABS(M59)&lt;=VLOOKUP("Documentation Accuracy",KPI_Thresholds!$A$2:$F$12,4,FALSE),"Amber","Red")))))</f>
        <v/>
      </c>
      <c r="O59" s="18">
        <f>Monthly_Input!K59</f>
        <v/>
      </c>
      <c r="P59" s="16">
        <f>IF(O59="","",IF(VLOOKUP("Lead Time Variance %",KPI_Thresholds!$A$2:$F$12,2,FALSE)="HIGH",IF(O59&gt;=VLOOKUP("Lead Time Variance %",KPI_Thresholds!$A$2:$F$12,3,FALSE),"Green",IF(O59&gt;=VLOOKUP("Lead Time Variance %",KPI_Thresholds!$A$2:$F$12,4,FALSE),"Amber","Red")),IF(VLOOKUP("Lead Time Variance %",KPI_Thresholds!$A$2:$F$12,2,FALSE)="LOW",IF(O59&lt;=VLOOKUP("Lead Time Variance %",KPI_Thresholds!$A$2:$F$12,3,FALSE),"Green",IF(O59&lt;=VLOOKUP("Lead Time Variance %",KPI_Thresholds!$A$2:$F$12,4,FALSE),"Amber","Red")),IF(ABS(O59)&lt;=VLOOKUP("Lead Time Variance %",KPI_Thresholds!$A$2:$F$12,3,FALSE),"Green",IF(ABS(O59)&lt;=VLOOKUP("Lead Time Variance %",KPI_Thresholds!$A$2:$F$12,4,FALSE),"Amber","Red")))))</f>
        <v/>
      </c>
      <c r="Q59" s="18">
        <f>Monthly_Input!N59</f>
        <v/>
      </c>
      <c r="R59" s="16">
        <f>IF(Q59="","",IF(VLOOKUP("Price Variance vs PO",KPI_Thresholds!$A$2:$F$12,2,FALSE)="HIGH",IF(Q59&gt;=VLOOKUP("Price Variance vs PO",KPI_Thresholds!$A$2:$F$12,3,FALSE),"Green",IF(Q59&gt;=VLOOKUP("Price Variance vs PO",KPI_Thresholds!$A$2:$F$12,4,FALSE),"Amber","Red")),IF(VLOOKUP("Price Variance vs PO",KPI_Thresholds!$A$2:$F$12,2,FALSE)="LOW",IF(Q59&lt;=VLOOKUP("Price Variance vs PO",KPI_Thresholds!$A$2:$F$12,3,FALSE),"Green",IF(Q59&lt;=VLOOKUP("Price Variance vs PO",KPI_Thresholds!$A$2:$F$12,4,FALSE),"Amber","Red")),IF(ABS(Q59)&lt;=VLOOKUP("Price Variance vs PO",KPI_Thresholds!$A$2:$F$12,3,FALSE),"Green",IF(ABS(Q59)&lt;=VLOOKUP("Price Variance vs PO",KPI_Thresholds!$A$2:$F$12,4,FALSE),"Amber","Red")))))</f>
        <v/>
      </c>
      <c r="S59" s="19">
        <f>Monthly_Input!O59</f>
        <v/>
      </c>
      <c r="T59" s="16">
        <f>IF(S59="","",IF(VLOOKUP("NCR Acknowledge Time",KPI_Thresholds!$A$2:$F$12,2,FALSE)="HIGH",IF(S59&gt;=VLOOKUP("NCR Acknowledge Time",KPI_Thresholds!$A$2:$F$12,3,FALSE),"Green",IF(S59&gt;=VLOOKUP("NCR Acknowledge Time",KPI_Thresholds!$A$2:$F$12,4,FALSE),"Amber","Red")),IF(VLOOKUP("NCR Acknowledge Time",KPI_Thresholds!$A$2:$F$12,2,FALSE)="LOW",IF(S59&lt;=VLOOKUP("NCR Acknowledge Time",KPI_Thresholds!$A$2:$F$12,3,FALSE),"Green",IF(S59&lt;=VLOOKUP("NCR Acknowledge Time",KPI_Thresholds!$A$2:$F$12,4,FALSE),"Amber","Red")),IF(ABS(S59)&lt;=VLOOKUP("NCR Acknowledge Time",KPI_Thresholds!$A$2:$F$12,3,FALSE),"Green",IF(ABS(S59)&lt;=VLOOKUP("NCR Acknowledge Time",KPI_Thresholds!$A$2:$F$12,4,FALSE),"Amber","Red")))))</f>
        <v/>
      </c>
      <c r="U59" s="19">
        <f>Monthly_Input!P59</f>
        <v/>
      </c>
      <c r="V59" s="16">
        <f>IF(U59="","",IF(VLOOKUP("CAP/8D Closure Time",KPI_Thresholds!$A$2:$F$12,2,FALSE)="HIGH",IF(U59&gt;=VLOOKUP("CAP/8D Closure Time",KPI_Thresholds!$A$2:$F$12,3,FALSE),"Green",IF(U59&gt;=VLOOKUP("CAP/8D Closure Time",KPI_Thresholds!$A$2:$F$12,4,FALSE),"Amber","Red")),IF(VLOOKUP("CAP/8D Closure Time",KPI_Thresholds!$A$2:$F$12,2,FALSE)="LOW",IF(U59&lt;=VLOOKUP("CAP/8D Closure Time",KPI_Thresholds!$A$2:$F$12,3,FALSE),"Green",IF(U59&lt;=VLOOKUP("CAP/8D Closure Time",KPI_Thresholds!$A$2:$F$12,4,FALSE),"Amber","Red")),IF(ABS(U59)&lt;=VLOOKUP("CAP/8D Closure Time",KPI_Thresholds!$A$2:$F$12,3,FALSE),"Green",IF(ABS(U59)&lt;=VLOOKUP("CAP/8D Closure Time",KPI_Thresholds!$A$2:$F$12,4,FALSE),"Amber","Red")))))</f>
        <v/>
      </c>
      <c r="W59" s="18">
        <f>Monthly_Input!Q59</f>
        <v/>
      </c>
      <c r="X59" s="16">
        <f>IF(W59="","",IF(VLOOKUP("Returns/Warranty Rate",KPI_Thresholds!$A$2:$F$12,2,FALSE)="HIGH",IF(W59&gt;=VLOOKUP("Returns/Warranty Rate",KPI_Thresholds!$A$2:$F$12,3,FALSE),"Green",IF(W59&gt;=VLOOKUP("Returns/Warranty Rate",KPI_Thresholds!$A$2:$F$12,4,FALSE),"Amber","Red")),IF(VLOOKUP("Returns/Warranty Rate",KPI_Thresholds!$A$2:$F$12,2,FALSE)="LOW",IF(W59&lt;=VLOOKUP("Returns/Warranty Rate",KPI_Thresholds!$A$2:$F$12,3,FALSE),"Green",IF(W59&lt;=VLOOKUP("Returns/Warranty Rate",KPI_Thresholds!$A$2:$F$12,4,FALSE),"Amber","Red")),IF(ABS(W59)&lt;=VLOOKUP("Returns/Warranty Rate",KPI_Thresholds!$A$2:$F$12,3,FALSE),"Green",IF(ABS(W59)&lt;=VLOOKUP("Returns/Warranty Rate",KPI_Thresholds!$A$2:$F$12,4,FALSE),"Amber","Red")))))</f>
        <v/>
      </c>
      <c r="Y59" s="20">
        <f>IF(A59="","",SUM(IF(D59="Green",100,IF(D59="Amber",50,IF(D59="Red",0,"")))*VLOOKUP("On-Time Delivery (OTD)",KPI_Thresholds!$A$2:$F$12,6,FALSE),IF(F59="Green",100,IF(F59="Amber",50,IF(F59="Red",0,"")))*VLOOKUP("PPM (defective units)",KPI_Thresholds!$A$2:$F$12,6,FALSE),IF(H59="Green",100,IF(H59="Amber",50,IF(H59="Red",0,"")))*VLOOKUP("AQL Acceptance Rate",KPI_Thresholds!$A$2:$F$12,6,FALSE),IF(J59="Green",100,IF(J59="Amber",50,IF(J59="Red",0,"")))*VLOOKUP("COPQ % of spend",KPI_Thresholds!$A$2:$F$12,6,FALSE),IF(L59="Green",100,IF(L59="Amber",50,IF(L59="Red",0,"")))*VLOOKUP("Compliance Pass Rate",KPI_Thresholds!$A$2:$F$12,6,FALSE),IF(N59="Green",100,IF(N59="Amber",50,IF(N59="Red",0,"")))*VLOOKUP("Documentation Accuracy",KPI_Thresholds!$A$2:$F$12,6,FALSE),IF(P59="Green",100,IF(P59="Amber",50,IF(P59="Red",0,"")))*VLOOKUP("Lead Time Variance %",KPI_Thresholds!$A$2:$F$12,6,FALSE),IF(R59="Green",100,IF(R59="Amber",50,IF(R59="Red",0,"")))*VLOOKUP("Price Variance vs PO",KPI_Thresholds!$A$2:$F$12,6,FALSE),IF(T59="Green",100,IF(T59="Amber",50,IF(T59="Red",0,"")))*VLOOKUP("NCR Acknowledge Time",KPI_Thresholds!$A$2:$F$12,6,FALSE),IF(V59="Green",100,IF(V59="Amber",50,IF(V59="Red",0,"")))*VLOOKUP("CAP/8D Closure Time",KPI_Thresholds!$A$2:$F$12,6,FALSE),IF(X59="Green",100,IF(X59="Amber",50,IF(X59="Red",0,"")))*VLOOKUP("Returns/Warranty Rate",KPI_Thresholds!$A$2:$F$12,6,FALSE))/100)</f>
        <v/>
      </c>
      <c r="Z59" s="16">
        <f>IF(A59="","",IF(OR(D59="Red",L59="Red"),"Conditional",IF(Y59&gt;=90,"Preferred",IF(Y59&gt;=75,"Approved","Conditional"))))</f>
        <v/>
      </c>
    </row>
    <row r="60">
      <c r="A60" s="16">
        <f>Monthly_Input!A60</f>
        <v/>
      </c>
      <c r="B60" s="17">
        <f>Monthly_Input!B60</f>
        <v/>
      </c>
      <c r="C60" s="18">
        <f>Monthly_Input!C60</f>
        <v/>
      </c>
      <c r="D60" s="16">
        <f>IF(C60="","",IF(VLOOKUP("On-Time Delivery (OTD)",KPI_Thresholds!$A$2:$F$12,2,FALSE)="HIGH",IF(C60&gt;=VLOOKUP("On-Time Delivery (OTD)",KPI_Thresholds!$A$2:$F$12,3,FALSE),"Green",IF(C60&gt;=VLOOKUP("On-Time Delivery (OTD)",KPI_Thresholds!$A$2:$F$12,4,FALSE),"Amber","Red")),IF(VLOOKUP("On-Time Delivery (OTD)",KPI_Thresholds!$A$2:$F$12,2,FALSE)="LOW",IF(C60&lt;=VLOOKUP("On-Time Delivery (OTD)",KPI_Thresholds!$A$2:$F$12,3,FALSE),"Green",IF(C60&lt;=VLOOKUP("On-Time Delivery (OTD)",KPI_Thresholds!$A$2:$F$12,4,FALSE),"Amber","Red")),IF(ABS(C60)&lt;=VLOOKUP("On-Time Delivery (OTD)",KPI_Thresholds!$A$2:$F$12,3,FALSE),"Green",IF(ABS(C60)&lt;=VLOOKUP("On-Time Delivery (OTD)",KPI_Thresholds!$A$2:$F$12,4,FALSE),"Amber","Red")))))</f>
        <v/>
      </c>
      <c r="E60" s="19">
        <f>Monthly_Input!D60</f>
        <v/>
      </c>
      <c r="F60" s="16">
        <f>IF(E60="","",IF(VLOOKUP("PPM (defective units)",KPI_Thresholds!$A$2:$F$12,2,FALSE)="HIGH",IF(E60&gt;=VLOOKUP("PPM (defective units)",KPI_Thresholds!$A$2:$F$12,3,FALSE),"Green",IF(E60&gt;=VLOOKUP("PPM (defective units)",KPI_Thresholds!$A$2:$F$12,4,FALSE),"Amber","Red")),IF(VLOOKUP("PPM (defective units)",KPI_Thresholds!$A$2:$F$12,2,FALSE)="LOW",IF(E60&lt;=VLOOKUP("PPM (defective units)",KPI_Thresholds!$A$2:$F$12,3,FALSE),"Green",IF(E60&lt;=VLOOKUP("PPM (defective units)",KPI_Thresholds!$A$2:$F$12,4,FALSE),"Amber","Red")),IF(ABS(E60)&lt;=VLOOKUP("PPM (defective units)",KPI_Thresholds!$A$2:$F$12,3,FALSE),"Green",IF(ABS(E60)&lt;=VLOOKUP("PPM (defective units)",KPI_Thresholds!$A$2:$F$12,4,FALSE),"Amber","Red")))))</f>
        <v/>
      </c>
      <c r="G60" s="18">
        <f>Monthly_Input!E60</f>
        <v/>
      </c>
      <c r="H60" s="16">
        <f>IF(G60="","",IF(VLOOKUP("AQL Acceptance Rate",KPI_Thresholds!$A$2:$F$12,2,FALSE)="HIGH",IF(G60&gt;=VLOOKUP("AQL Acceptance Rate",KPI_Thresholds!$A$2:$F$12,3,FALSE),"Green",IF(G60&gt;=VLOOKUP("AQL Acceptance Rate",KPI_Thresholds!$A$2:$F$12,4,FALSE),"Amber","Red")),IF(VLOOKUP("AQL Acceptance Rate",KPI_Thresholds!$A$2:$F$12,2,FALSE)="LOW",IF(G60&lt;=VLOOKUP("AQL Acceptance Rate",KPI_Thresholds!$A$2:$F$12,3,FALSE),"Green",IF(G60&lt;=VLOOKUP("AQL Acceptance Rate",KPI_Thresholds!$A$2:$F$12,4,FALSE),"Amber","Red")),IF(ABS(G60)&lt;=VLOOKUP("AQL Acceptance Rate",KPI_Thresholds!$A$2:$F$12,3,FALSE),"Green",IF(ABS(G60)&lt;=VLOOKUP("AQL Acceptance Rate",KPI_Thresholds!$A$2:$F$12,4,FALSE),"Amber","Red")))))</f>
        <v/>
      </c>
      <c r="I60" s="18">
        <f>Monthly_Input!F60</f>
        <v/>
      </c>
      <c r="J60" s="16">
        <f>IF(I60="","",IF(VLOOKUP("COPQ % of spend",KPI_Thresholds!$A$2:$F$12,2,FALSE)="HIGH",IF(I60&gt;=VLOOKUP("COPQ % of spend",KPI_Thresholds!$A$2:$F$12,3,FALSE),"Green",IF(I60&gt;=VLOOKUP("COPQ % of spend",KPI_Thresholds!$A$2:$F$12,4,FALSE),"Amber","Red")),IF(VLOOKUP("COPQ % of spend",KPI_Thresholds!$A$2:$F$12,2,FALSE)="LOW",IF(I60&lt;=VLOOKUP("COPQ % of spend",KPI_Thresholds!$A$2:$F$12,3,FALSE),"Green",IF(I60&lt;=VLOOKUP("COPQ % of spend",KPI_Thresholds!$A$2:$F$12,4,FALSE),"Amber","Red")),IF(ABS(I60)&lt;=VLOOKUP("COPQ % of spend",KPI_Thresholds!$A$2:$F$12,3,FALSE),"Green",IF(ABS(I60)&lt;=VLOOKUP("COPQ % of spend",KPI_Thresholds!$A$2:$F$12,4,FALSE),"Amber","Red")))))</f>
        <v/>
      </c>
      <c r="K60" s="18">
        <f>Monthly_Input!G60</f>
        <v/>
      </c>
      <c r="L60" s="16">
        <f>IF(K60="","",IF(VLOOKUP("Compliance Pass Rate",KPI_Thresholds!$A$2:$F$12,2,FALSE)="HIGH",IF(K60&gt;=VLOOKUP("Compliance Pass Rate",KPI_Thresholds!$A$2:$F$12,3,FALSE),"Green",IF(K60&gt;=VLOOKUP("Compliance Pass Rate",KPI_Thresholds!$A$2:$F$12,4,FALSE),"Amber","Red")),IF(VLOOKUP("Compliance Pass Rate",KPI_Thresholds!$A$2:$F$12,2,FALSE)="LOW",IF(K60&lt;=VLOOKUP("Compliance Pass Rate",KPI_Thresholds!$A$2:$F$12,3,FALSE),"Green",IF(K60&lt;=VLOOKUP("Compliance Pass Rate",KPI_Thresholds!$A$2:$F$12,4,FALSE),"Amber","Red")),IF(ABS(K60)&lt;=VLOOKUP("Compliance Pass Rate",KPI_Thresholds!$A$2:$F$12,3,FALSE),"Green",IF(ABS(K60)&lt;=VLOOKUP("Compliance Pass Rate",KPI_Thresholds!$A$2:$F$12,4,FALSE),"Amber","Red")))))</f>
        <v/>
      </c>
      <c r="M60" s="18">
        <f>Monthly_Input!H60</f>
        <v/>
      </c>
      <c r="N60" s="16">
        <f>IF(M60="","",IF(VLOOKUP("Documentation Accuracy",KPI_Thresholds!$A$2:$F$12,2,FALSE)="HIGH",IF(M60&gt;=VLOOKUP("Documentation Accuracy",KPI_Thresholds!$A$2:$F$12,3,FALSE),"Green",IF(M60&gt;=VLOOKUP("Documentation Accuracy",KPI_Thresholds!$A$2:$F$12,4,FALSE),"Amber","Red")),IF(VLOOKUP("Documentation Accuracy",KPI_Thresholds!$A$2:$F$12,2,FALSE)="LOW",IF(M60&lt;=VLOOKUP("Documentation Accuracy",KPI_Thresholds!$A$2:$F$12,3,FALSE),"Green",IF(M60&lt;=VLOOKUP("Documentation Accuracy",KPI_Thresholds!$A$2:$F$12,4,FALSE),"Amber","Red")),IF(ABS(M60)&lt;=VLOOKUP("Documentation Accuracy",KPI_Thresholds!$A$2:$F$12,3,FALSE),"Green",IF(ABS(M60)&lt;=VLOOKUP("Documentation Accuracy",KPI_Thresholds!$A$2:$F$12,4,FALSE),"Amber","Red")))))</f>
        <v/>
      </c>
      <c r="O60" s="18">
        <f>Monthly_Input!K60</f>
        <v/>
      </c>
      <c r="P60" s="16">
        <f>IF(O60="","",IF(VLOOKUP("Lead Time Variance %",KPI_Thresholds!$A$2:$F$12,2,FALSE)="HIGH",IF(O60&gt;=VLOOKUP("Lead Time Variance %",KPI_Thresholds!$A$2:$F$12,3,FALSE),"Green",IF(O60&gt;=VLOOKUP("Lead Time Variance %",KPI_Thresholds!$A$2:$F$12,4,FALSE),"Amber","Red")),IF(VLOOKUP("Lead Time Variance %",KPI_Thresholds!$A$2:$F$12,2,FALSE)="LOW",IF(O60&lt;=VLOOKUP("Lead Time Variance %",KPI_Thresholds!$A$2:$F$12,3,FALSE),"Green",IF(O60&lt;=VLOOKUP("Lead Time Variance %",KPI_Thresholds!$A$2:$F$12,4,FALSE),"Amber","Red")),IF(ABS(O60)&lt;=VLOOKUP("Lead Time Variance %",KPI_Thresholds!$A$2:$F$12,3,FALSE),"Green",IF(ABS(O60)&lt;=VLOOKUP("Lead Time Variance %",KPI_Thresholds!$A$2:$F$12,4,FALSE),"Amber","Red")))))</f>
        <v/>
      </c>
      <c r="Q60" s="18">
        <f>Monthly_Input!N60</f>
        <v/>
      </c>
      <c r="R60" s="16">
        <f>IF(Q60="","",IF(VLOOKUP("Price Variance vs PO",KPI_Thresholds!$A$2:$F$12,2,FALSE)="HIGH",IF(Q60&gt;=VLOOKUP("Price Variance vs PO",KPI_Thresholds!$A$2:$F$12,3,FALSE),"Green",IF(Q60&gt;=VLOOKUP("Price Variance vs PO",KPI_Thresholds!$A$2:$F$12,4,FALSE),"Amber","Red")),IF(VLOOKUP("Price Variance vs PO",KPI_Thresholds!$A$2:$F$12,2,FALSE)="LOW",IF(Q60&lt;=VLOOKUP("Price Variance vs PO",KPI_Thresholds!$A$2:$F$12,3,FALSE),"Green",IF(Q60&lt;=VLOOKUP("Price Variance vs PO",KPI_Thresholds!$A$2:$F$12,4,FALSE),"Amber","Red")),IF(ABS(Q60)&lt;=VLOOKUP("Price Variance vs PO",KPI_Thresholds!$A$2:$F$12,3,FALSE),"Green",IF(ABS(Q60)&lt;=VLOOKUP("Price Variance vs PO",KPI_Thresholds!$A$2:$F$12,4,FALSE),"Amber","Red")))))</f>
        <v/>
      </c>
      <c r="S60" s="19">
        <f>Monthly_Input!O60</f>
        <v/>
      </c>
      <c r="T60" s="16">
        <f>IF(S60="","",IF(VLOOKUP("NCR Acknowledge Time",KPI_Thresholds!$A$2:$F$12,2,FALSE)="HIGH",IF(S60&gt;=VLOOKUP("NCR Acknowledge Time",KPI_Thresholds!$A$2:$F$12,3,FALSE),"Green",IF(S60&gt;=VLOOKUP("NCR Acknowledge Time",KPI_Thresholds!$A$2:$F$12,4,FALSE),"Amber","Red")),IF(VLOOKUP("NCR Acknowledge Time",KPI_Thresholds!$A$2:$F$12,2,FALSE)="LOW",IF(S60&lt;=VLOOKUP("NCR Acknowledge Time",KPI_Thresholds!$A$2:$F$12,3,FALSE),"Green",IF(S60&lt;=VLOOKUP("NCR Acknowledge Time",KPI_Thresholds!$A$2:$F$12,4,FALSE),"Amber","Red")),IF(ABS(S60)&lt;=VLOOKUP("NCR Acknowledge Time",KPI_Thresholds!$A$2:$F$12,3,FALSE),"Green",IF(ABS(S60)&lt;=VLOOKUP("NCR Acknowledge Time",KPI_Thresholds!$A$2:$F$12,4,FALSE),"Amber","Red")))))</f>
        <v/>
      </c>
      <c r="U60" s="19">
        <f>Monthly_Input!P60</f>
        <v/>
      </c>
      <c r="V60" s="16">
        <f>IF(U60="","",IF(VLOOKUP("CAP/8D Closure Time",KPI_Thresholds!$A$2:$F$12,2,FALSE)="HIGH",IF(U60&gt;=VLOOKUP("CAP/8D Closure Time",KPI_Thresholds!$A$2:$F$12,3,FALSE),"Green",IF(U60&gt;=VLOOKUP("CAP/8D Closure Time",KPI_Thresholds!$A$2:$F$12,4,FALSE),"Amber","Red")),IF(VLOOKUP("CAP/8D Closure Time",KPI_Thresholds!$A$2:$F$12,2,FALSE)="LOW",IF(U60&lt;=VLOOKUP("CAP/8D Closure Time",KPI_Thresholds!$A$2:$F$12,3,FALSE),"Green",IF(U60&lt;=VLOOKUP("CAP/8D Closure Time",KPI_Thresholds!$A$2:$F$12,4,FALSE),"Amber","Red")),IF(ABS(U60)&lt;=VLOOKUP("CAP/8D Closure Time",KPI_Thresholds!$A$2:$F$12,3,FALSE),"Green",IF(ABS(U60)&lt;=VLOOKUP("CAP/8D Closure Time",KPI_Thresholds!$A$2:$F$12,4,FALSE),"Amber","Red")))))</f>
        <v/>
      </c>
      <c r="W60" s="18">
        <f>Monthly_Input!Q60</f>
        <v/>
      </c>
      <c r="X60" s="16">
        <f>IF(W60="","",IF(VLOOKUP("Returns/Warranty Rate",KPI_Thresholds!$A$2:$F$12,2,FALSE)="HIGH",IF(W60&gt;=VLOOKUP("Returns/Warranty Rate",KPI_Thresholds!$A$2:$F$12,3,FALSE),"Green",IF(W60&gt;=VLOOKUP("Returns/Warranty Rate",KPI_Thresholds!$A$2:$F$12,4,FALSE),"Amber","Red")),IF(VLOOKUP("Returns/Warranty Rate",KPI_Thresholds!$A$2:$F$12,2,FALSE)="LOW",IF(W60&lt;=VLOOKUP("Returns/Warranty Rate",KPI_Thresholds!$A$2:$F$12,3,FALSE),"Green",IF(W60&lt;=VLOOKUP("Returns/Warranty Rate",KPI_Thresholds!$A$2:$F$12,4,FALSE),"Amber","Red")),IF(ABS(W60)&lt;=VLOOKUP("Returns/Warranty Rate",KPI_Thresholds!$A$2:$F$12,3,FALSE),"Green",IF(ABS(W60)&lt;=VLOOKUP("Returns/Warranty Rate",KPI_Thresholds!$A$2:$F$12,4,FALSE),"Amber","Red")))))</f>
        <v/>
      </c>
      <c r="Y60" s="20">
        <f>IF(A60="","",SUM(IF(D60="Green",100,IF(D60="Amber",50,IF(D60="Red",0,"")))*VLOOKUP("On-Time Delivery (OTD)",KPI_Thresholds!$A$2:$F$12,6,FALSE),IF(F60="Green",100,IF(F60="Amber",50,IF(F60="Red",0,"")))*VLOOKUP("PPM (defective units)",KPI_Thresholds!$A$2:$F$12,6,FALSE),IF(H60="Green",100,IF(H60="Amber",50,IF(H60="Red",0,"")))*VLOOKUP("AQL Acceptance Rate",KPI_Thresholds!$A$2:$F$12,6,FALSE),IF(J60="Green",100,IF(J60="Amber",50,IF(J60="Red",0,"")))*VLOOKUP("COPQ % of spend",KPI_Thresholds!$A$2:$F$12,6,FALSE),IF(L60="Green",100,IF(L60="Amber",50,IF(L60="Red",0,"")))*VLOOKUP("Compliance Pass Rate",KPI_Thresholds!$A$2:$F$12,6,FALSE),IF(N60="Green",100,IF(N60="Amber",50,IF(N60="Red",0,"")))*VLOOKUP("Documentation Accuracy",KPI_Thresholds!$A$2:$F$12,6,FALSE),IF(P60="Green",100,IF(P60="Amber",50,IF(P60="Red",0,"")))*VLOOKUP("Lead Time Variance %",KPI_Thresholds!$A$2:$F$12,6,FALSE),IF(R60="Green",100,IF(R60="Amber",50,IF(R60="Red",0,"")))*VLOOKUP("Price Variance vs PO",KPI_Thresholds!$A$2:$F$12,6,FALSE),IF(T60="Green",100,IF(T60="Amber",50,IF(T60="Red",0,"")))*VLOOKUP("NCR Acknowledge Time",KPI_Thresholds!$A$2:$F$12,6,FALSE),IF(V60="Green",100,IF(V60="Amber",50,IF(V60="Red",0,"")))*VLOOKUP("CAP/8D Closure Time",KPI_Thresholds!$A$2:$F$12,6,FALSE),IF(X60="Green",100,IF(X60="Amber",50,IF(X60="Red",0,"")))*VLOOKUP("Returns/Warranty Rate",KPI_Thresholds!$A$2:$F$12,6,FALSE))/100)</f>
        <v/>
      </c>
      <c r="Z60" s="16">
        <f>IF(A60="","",IF(OR(D60="Red",L60="Red"),"Conditional",IF(Y60&gt;=90,"Preferred",IF(Y60&gt;=75,"Approved","Conditional"))))</f>
        <v/>
      </c>
    </row>
    <row r="61">
      <c r="A61" s="16">
        <f>Monthly_Input!A61</f>
        <v/>
      </c>
      <c r="B61" s="17">
        <f>Monthly_Input!B61</f>
        <v/>
      </c>
      <c r="C61" s="18">
        <f>Monthly_Input!C61</f>
        <v/>
      </c>
      <c r="D61" s="16">
        <f>IF(C61="","",IF(VLOOKUP("On-Time Delivery (OTD)",KPI_Thresholds!$A$2:$F$12,2,FALSE)="HIGH",IF(C61&gt;=VLOOKUP("On-Time Delivery (OTD)",KPI_Thresholds!$A$2:$F$12,3,FALSE),"Green",IF(C61&gt;=VLOOKUP("On-Time Delivery (OTD)",KPI_Thresholds!$A$2:$F$12,4,FALSE),"Amber","Red")),IF(VLOOKUP("On-Time Delivery (OTD)",KPI_Thresholds!$A$2:$F$12,2,FALSE)="LOW",IF(C61&lt;=VLOOKUP("On-Time Delivery (OTD)",KPI_Thresholds!$A$2:$F$12,3,FALSE),"Green",IF(C61&lt;=VLOOKUP("On-Time Delivery (OTD)",KPI_Thresholds!$A$2:$F$12,4,FALSE),"Amber","Red")),IF(ABS(C61)&lt;=VLOOKUP("On-Time Delivery (OTD)",KPI_Thresholds!$A$2:$F$12,3,FALSE),"Green",IF(ABS(C61)&lt;=VLOOKUP("On-Time Delivery (OTD)",KPI_Thresholds!$A$2:$F$12,4,FALSE),"Amber","Red")))))</f>
        <v/>
      </c>
      <c r="E61" s="19">
        <f>Monthly_Input!D61</f>
        <v/>
      </c>
      <c r="F61" s="16">
        <f>IF(E61="","",IF(VLOOKUP("PPM (defective units)",KPI_Thresholds!$A$2:$F$12,2,FALSE)="HIGH",IF(E61&gt;=VLOOKUP("PPM (defective units)",KPI_Thresholds!$A$2:$F$12,3,FALSE),"Green",IF(E61&gt;=VLOOKUP("PPM (defective units)",KPI_Thresholds!$A$2:$F$12,4,FALSE),"Amber","Red")),IF(VLOOKUP("PPM (defective units)",KPI_Thresholds!$A$2:$F$12,2,FALSE)="LOW",IF(E61&lt;=VLOOKUP("PPM (defective units)",KPI_Thresholds!$A$2:$F$12,3,FALSE),"Green",IF(E61&lt;=VLOOKUP("PPM (defective units)",KPI_Thresholds!$A$2:$F$12,4,FALSE),"Amber","Red")),IF(ABS(E61)&lt;=VLOOKUP("PPM (defective units)",KPI_Thresholds!$A$2:$F$12,3,FALSE),"Green",IF(ABS(E61)&lt;=VLOOKUP("PPM (defective units)",KPI_Thresholds!$A$2:$F$12,4,FALSE),"Amber","Red")))))</f>
        <v/>
      </c>
      <c r="G61" s="18">
        <f>Monthly_Input!E61</f>
        <v/>
      </c>
      <c r="H61" s="16">
        <f>IF(G61="","",IF(VLOOKUP("AQL Acceptance Rate",KPI_Thresholds!$A$2:$F$12,2,FALSE)="HIGH",IF(G61&gt;=VLOOKUP("AQL Acceptance Rate",KPI_Thresholds!$A$2:$F$12,3,FALSE),"Green",IF(G61&gt;=VLOOKUP("AQL Acceptance Rate",KPI_Thresholds!$A$2:$F$12,4,FALSE),"Amber","Red")),IF(VLOOKUP("AQL Acceptance Rate",KPI_Thresholds!$A$2:$F$12,2,FALSE)="LOW",IF(G61&lt;=VLOOKUP("AQL Acceptance Rate",KPI_Thresholds!$A$2:$F$12,3,FALSE),"Green",IF(G61&lt;=VLOOKUP("AQL Acceptance Rate",KPI_Thresholds!$A$2:$F$12,4,FALSE),"Amber","Red")),IF(ABS(G61)&lt;=VLOOKUP("AQL Acceptance Rate",KPI_Thresholds!$A$2:$F$12,3,FALSE),"Green",IF(ABS(G61)&lt;=VLOOKUP("AQL Acceptance Rate",KPI_Thresholds!$A$2:$F$12,4,FALSE),"Amber","Red")))))</f>
        <v/>
      </c>
      <c r="I61" s="18">
        <f>Monthly_Input!F61</f>
        <v/>
      </c>
      <c r="J61" s="16">
        <f>IF(I61="","",IF(VLOOKUP("COPQ % of spend",KPI_Thresholds!$A$2:$F$12,2,FALSE)="HIGH",IF(I61&gt;=VLOOKUP("COPQ % of spend",KPI_Thresholds!$A$2:$F$12,3,FALSE),"Green",IF(I61&gt;=VLOOKUP("COPQ % of spend",KPI_Thresholds!$A$2:$F$12,4,FALSE),"Amber","Red")),IF(VLOOKUP("COPQ % of spend",KPI_Thresholds!$A$2:$F$12,2,FALSE)="LOW",IF(I61&lt;=VLOOKUP("COPQ % of spend",KPI_Thresholds!$A$2:$F$12,3,FALSE),"Green",IF(I61&lt;=VLOOKUP("COPQ % of spend",KPI_Thresholds!$A$2:$F$12,4,FALSE),"Amber","Red")),IF(ABS(I61)&lt;=VLOOKUP("COPQ % of spend",KPI_Thresholds!$A$2:$F$12,3,FALSE),"Green",IF(ABS(I61)&lt;=VLOOKUP("COPQ % of spend",KPI_Thresholds!$A$2:$F$12,4,FALSE),"Amber","Red")))))</f>
        <v/>
      </c>
      <c r="K61" s="18">
        <f>Monthly_Input!G61</f>
        <v/>
      </c>
      <c r="L61" s="16">
        <f>IF(K61="","",IF(VLOOKUP("Compliance Pass Rate",KPI_Thresholds!$A$2:$F$12,2,FALSE)="HIGH",IF(K61&gt;=VLOOKUP("Compliance Pass Rate",KPI_Thresholds!$A$2:$F$12,3,FALSE),"Green",IF(K61&gt;=VLOOKUP("Compliance Pass Rate",KPI_Thresholds!$A$2:$F$12,4,FALSE),"Amber","Red")),IF(VLOOKUP("Compliance Pass Rate",KPI_Thresholds!$A$2:$F$12,2,FALSE)="LOW",IF(K61&lt;=VLOOKUP("Compliance Pass Rate",KPI_Thresholds!$A$2:$F$12,3,FALSE),"Green",IF(K61&lt;=VLOOKUP("Compliance Pass Rate",KPI_Thresholds!$A$2:$F$12,4,FALSE),"Amber","Red")),IF(ABS(K61)&lt;=VLOOKUP("Compliance Pass Rate",KPI_Thresholds!$A$2:$F$12,3,FALSE),"Green",IF(ABS(K61)&lt;=VLOOKUP("Compliance Pass Rate",KPI_Thresholds!$A$2:$F$12,4,FALSE),"Amber","Red")))))</f>
        <v/>
      </c>
      <c r="M61" s="18">
        <f>Monthly_Input!H61</f>
        <v/>
      </c>
      <c r="N61" s="16">
        <f>IF(M61="","",IF(VLOOKUP("Documentation Accuracy",KPI_Thresholds!$A$2:$F$12,2,FALSE)="HIGH",IF(M61&gt;=VLOOKUP("Documentation Accuracy",KPI_Thresholds!$A$2:$F$12,3,FALSE),"Green",IF(M61&gt;=VLOOKUP("Documentation Accuracy",KPI_Thresholds!$A$2:$F$12,4,FALSE),"Amber","Red")),IF(VLOOKUP("Documentation Accuracy",KPI_Thresholds!$A$2:$F$12,2,FALSE)="LOW",IF(M61&lt;=VLOOKUP("Documentation Accuracy",KPI_Thresholds!$A$2:$F$12,3,FALSE),"Green",IF(M61&lt;=VLOOKUP("Documentation Accuracy",KPI_Thresholds!$A$2:$F$12,4,FALSE),"Amber","Red")),IF(ABS(M61)&lt;=VLOOKUP("Documentation Accuracy",KPI_Thresholds!$A$2:$F$12,3,FALSE),"Green",IF(ABS(M61)&lt;=VLOOKUP("Documentation Accuracy",KPI_Thresholds!$A$2:$F$12,4,FALSE),"Amber","Red")))))</f>
        <v/>
      </c>
      <c r="O61" s="18">
        <f>Monthly_Input!K61</f>
        <v/>
      </c>
      <c r="P61" s="16">
        <f>IF(O61="","",IF(VLOOKUP("Lead Time Variance %",KPI_Thresholds!$A$2:$F$12,2,FALSE)="HIGH",IF(O61&gt;=VLOOKUP("Lead Time Variance %",KPI_Thresholds!$A$2:$F$12,3,FALSE),"Green",IF(O61&gt;=VLOOKUP("Lead Time Variance %",KPI_Thresholds!$A$2:$F$12,4,FALSE),"Amber","Red")),IF(VLOOKUP("Lead Time Variance %",KPI_Thresholds!$A$2:$F$12,2,FALSE)="LOW",IF(O61&lt;=VLOOKUP("Lead Time Variance %",KPI_Thresholds!$A$2:$F$12,3,FALSE),"Green",IF(O61&lt;=VLOOKUP("Lead Time Variance %",KPI_Thresholds!$A$2:$F$12,4,FALSE),"Amber","Red")),IF(ABS(O61)&lt;=VLOOKUP("Lead Time Variance %",KPI_Thresholds!$A$2:$F$12,3,FALSE),"Green",IF(ABS(O61)&lt;=VLOOKUP("Lead Time Variance %",KPI_Thresholds!$A$2:$F$12,4,FALSE),"Amber","Red")))))</f>
        <v/>
      </c>
      <c r="Q61" s="18">
        <f>Monthly_Input!N61</f>
        <v/>
      </c>
      <c r="R61" s="16">
        <f>IF(Q61="","",IF(VLOOKUP("Price Variance vs PO",KPI_Thresholds!$A$2:$F$12,2,FALSE)="HIGH",IF(Q61&gt;=VLOOKUP("Price Variance vs PO",KPI_Thresholds!$A$2:$F$12,3,FALSE),"Green",IF(Q61&gt;=VLOOKUP("Price Variance vs PO",KPI_Thresholds!$A$2:$F$12,4,FALSE),"Amber","Red")),IF(VLOOKUP("Price Variance vs PO",KPI_Thresholds!$A$2:$F$12,2,FALSE)="LOW",IF(Q61&lt;=VLOOKUP("Price Variance vs PO",KPI_Thresholds!$A$2:$F$12,3,FALSE),"Green",IF(Q61&lt;=VLOOKUP("Price Variance vs PO",KPI_Thresholds!$A$2:$F$12,4,FALSE),"Amber","Red")),IF(ABS(Q61)&lt;=VLOOKUP("Price Variance vs PO",KPI_Thresholds!$A$2:$F$12,3,FALSE),"Green",IF(ABS(Q61)&lt;=VLOOKUP("Price Variance vs PO",KPI_Thresholds!$A$2:$F$12,4,FALSE),"Amber","Red")))))</f>
        <v/>
      </c>
      <c r="S61" s="19">
        <f>Monthly_Input!O61</f>
        <v/>
      </c>
      <c r="T61" s="16">
        <f>IF(S61="","",IF(VLOOKUP("NCR Acknowledge Time",KPI_Thresholds!$A$2:$F$12,2,FALSE)="HIGH",IF(S61&gt;=VLOOKUP("NCR Acknowledge Time",KPI_Thresholds!$A$2:$F$12,3,FALSE),"Green",IF(S61&gt;=VLOOKUP("NCR Acknowledge Time",KPI_Thresholds!$A$2:$F$12,4,FALSE),"Amber","Red")),IF(VLOOKUP("NCR Acknowledge Time",KPI_Thresholds!$A$2:$F$12,2,FALSE)="LOW",IF(S61&lt;=VLOOKUP("NCR Acknowledge Time",KPI_Thresholds!$A$2:$F$12,3,FALSE),"Green",IF(S61&lt;=VLOOKUP("NCR Acknowledge Time",KPI_Thresholds!$A$2:$F$12,4,FALSE),"Amber","Red")),IF(ABS(S61)&lt;=VLOOKUP("NCR Acknowledge Time",KPI_Thresholds!$A$2:$F$12,3,FALSE),"Green",IF(ABS(S61)&lt;=VLOOKUP("NCR Acknowledge Time",KPI_Thresholds!$A$2:$F$12,4,FALSE),"Amber","Red")))))</f>
        <v/>
      </c>
      <c r="U61" s="19">
        <f>Monthly_Input!P61</f>
        <v/>
      </c>
      <c r="V61" s="16">
        <f>IF(U61="","",IF(VLOOKUP("CAP/8D Closure Time",KPI_Thresholds!$A$2:$F$12,2,FALSE)="HIGH",IF(U61&gt;=VLOOKUP("CAP/8D Closure Time",KPI_Thresholds!$A$2:$F$12,3,FALSE),"Green",IF(U61&gt;=VLOOKUP("CAP/8D Closure Time",KPI_Thresholds!$A$2:$F$12,4,FALSE),"Amber","Red")),IF(VLOOKUP("CAP/8D Closure Time",KPI_Thresholds!$A$2:$F$12,2,FALSE)="LOW",IF(U61&lt;=VLOOKUP("CAP/8D Closure Time",KPI_Thresholds!$A$2:$F$12,3,FALSE),"Green",IF(U61&lt;=VLOOKUP("CAP/8D Closure Time",KPI_Thresholds!$A$2:$F$12,4,FALSE),"Amber","Red")),IF(ABS(U61)&lt;=VLOOKUP("CAP/8D Closure Time",KPI_Thresholds!$A$2:$F$12,3,FALSE),"Green",IF(ABS(U61)&lt;=VLOOKUP("CAP/8D Closure Time",KPI_Thresholds!$A$2:$F$12,4,FALSE),"Amber","Red")))))</f>
        <v/>
      </c>
      <c r="W61" s="18">
        <f>Monthly_Input!Q61</f>
        <v/>
      </c>
      <c r="X61" s="16">
        <f>IF(W61="","",IF(VLOOKUP("Returns/Warranty Rate",KPI_Thresholds!$A$2:$F$12,2,FALSE)="HIGH",IF(W61&gt;=VLOOKUP("Returns/Warranty Rate",KPI_Thresholds!$A$2:$F$12,3,FALSE),"Green",IF(W61&gt;=VLOOKUP("Returns/Warranty Rate",KPI_Thresholds!$A$2:$F$12,4,FALSE),"Amber","Red")),IF(VLOOKUP("Returns/Warranty Rate",KPI_Thresholds!$A$2:$F$12,2,FALSE)="LOW",IF(W61&lt;=VLOOKUP("Returns/Warranty Rate",KPI_Thresholds!$A$2:$F$12,3,FALSE),"Green",IF(W61&lt;=VLOOKUP("Returns/Warranty Rate",KPI_Thresholds!$A$2:$F$12,4,FALSE),"Amber","Red")),IF(ABS(W61)&lt;=VLOOKUP("Returns/Warranty Rate",KPI_Thresholds!$A$2:$F$12,3,FALSE),"Green",IF(ABS(W61)&lt;=VLOOKUP("Returns/Warranty Rate",KPI_Thresholds!$A$2:$F$12,4,FALSE),"Amber","Red")))))</f>
        <v/>
      </c>
      <c r="Y61" s="20">
        <f>IF(A61="","",SUM(IF(D61="Green",100,IF(D61="Amber",50,IF(D61="Red",0,"")))*VLOOKUP("On-Time Delivery (OTD)",KPI_Thresholds!$A$2:$F$12,6,FALSE),IF(F61="Green",100,IF(F61="Amber",50,IF(F61="Red",0,"")))*VLOOKUP("PPM (defective units)",KPI_Thresholds!$A$2:$F$12,6,FALSE),IF(H61="Green",100,IF(H61="Amber",50,IF(H61="Red",0,"")))*VLOOKUP("AQL Acceptance Rate",KPI_Thresholds!$A$2:$F$12,6,FALSE),IF(J61="Green",100,IF(J61="Amber",50,IF(J61="Red",0,"")))*VLOOKUP("COPQ % of spend",KPI_Thresholds!$A$2:$F$12,6,FALSE),IF(L61="Green",100,IF(L61="Amber",50,IF(L61="Red",0,"")))*VLOOKUP("Compliance Pass Rate",KPI_Thresholds!$A$2:$F$12,6,FALSE),IF(N61="Green",100,IF(N61="Amber",50,IF(N61="Red",0,"")))*VLOOKUP("Documentation Accuracy",KPI_Thresholds!$A$2:$F$12,6,FALSE),IF(P61="Green",100,IF(P61="Amber",50,IF(P61="Red",0,"")))*VLOOKUP("Lead Time Variance %",KPI_Thresholds!$A$2:$F$12,6,FALSE),IF(R61="Green",100,IF(R61="Amber",50,IF(R61="Red",0,"")))*VLOOKUP("Price Variance vs PO",KPI_Thresholds!$A$2:$F$12,6,FALSE),IF(T61="Green",100,IF(T61="Amber",50,IF(T61="Red",0,"")))*VLOOKUP("NCR Acknowledge Time",KPI_Thresholds!$A$2:$F$12,6,FALSE),IF(V61="Green",100,IF(V61="Amber",50,IF(V61="Red",0,"")))*VLOOKUP("CAP/8D Closure Time",KPI_Thresholds!$A$2:$F$12,6,FALSE),IF(X61="Green",100,IF(X61="Amber",50,IF(X61="Red",0,"")))*VLOOKUP("Returns/Warranty Rate",KPI_Thresholds!$A$2:$F$12,6,FALSE))/100)</f>
        <v/>
      </c>
      <c r="Z61" s="16">
        <f>IF(A61="","",IF(OR(D61="Red",L61="Red"),"Conditional",IF(Y61&gt;=90,"Preferred",IF(Y61&gt;=75,"Approved","Conditional"))))</f>
        <v/>
      </c>
    </row>
    <row r="62">
      <c r="A62" s="16">
        <f>Monthly_Input!A62</f>
        <v/>
      </c>
      <c r="B62" s="17">
        <f>Monthly_Input!B62</f>
        <v/>
      </c>
      <c r="C62" s="18">
        <f>Monthly_Input!C62</f>
        <v/>
      </c>
      <c r="D62" s="16">
        <f>IF(C62="","",IF(VLOOKUP("On-Time Delivery (OTD)",KPI_Thresholds!$A$2:$F$12,2,FALSE)="HIGH",IF(C62&gt;=VLOOKUP("On-Time Delivery (OTD)",KPI_Thresholds!$A$2:$F$12,3,FALSE),"Green",IF(C62&gt;=VLOOKUP("On-Time Delivery (OTD)",KPI_Thresholds!$A$2:$F$12,4,FALSE),"Amber","Red")),IF(VLOOKUP("On-Time Delivery (OTD)",KPI_Thresholds!$A$2:$F$12,2,FALSE)="LOW",IF(C62&lt;=VLOOKUP("On-Time Delivery (OTD)",KPI_Thresholds!$A$2:$F$12,3,FALSE),"Green",IF(C62&lt;=VLOOKUP("On-Time Delivery (OTD)",KPI_Thresholds!$A$2:$F$12,4,FALSE),"Amber","Red")),IF(ABS(C62)&lt;=VLOOKUP("On-Time Delivery (OTD)",KPI_Thresholds!$A$2:$F$12,3,FALSE),"Green",IF(ABS(C62)&lt;=VLOOKUP("On-Time Delivery (OTD)",KPI_Thresholds!$A$2:$F$12,4,FALSE),"Amber","Red")))))</f>
        <v/>
      </c>
      <c r="E62" s="19">
        <f>Monthly_Input!D62</f>
        <v/>
      </c>
      <c r="F62" s="16">
        <f>IF(E62="","",IF(VLOOKUP("PPM (defective units)",KPI_Thresholds!$A$2:$F$12,2,FALSE)="HIGH",IF(E62&gt;=VLOOKUP("PPM (defective units)",KPI_Thresholds!$A$2:$F$12,3,FALSE),"Green",IF(E62&gt;=VLOOKUP("PPM (defective units)",KPI_Thresholds!$A$2:$F$12,4,FALSE),"Amber","Red")),IF(VLOOKUP("PPM (defective units)",KPI_Thresholds!$A$2:$F$12,2,FALSE)="LOW",IF(E62&lt;=VLOOKUP("PPM (defective units)",KPI_Thresholds!$A$2:$F$12,3,FALSE),"Green",IF(E62&lt;=VLOOKUP("PPM (defective units)",KPI_Thresholds!$A$2:$F$12,4,FALSE),"Amber","Red")),IF(ABS(E62)&lt;=VLOOKUP("PPM (defective units)",KPI_Thresholds!$A$2:$F$12,3,FALSE),"Green",IF(ABS(E62)&lt;=VLOOKUP("PPM (defective units)",KPI_Thresholds!$A$2:$F$12,4,FALSE),"Amber","Red")))))</f>
        <v/>
      </c>
      <c r="G62" s="18">
        <f>Monthly_Input!E62</f>
        <v/>
      </c>
      <c r="H62" s="16">
        <f>IF(G62="","",IF(VLOOKUP("AQL Acceptance Rate",KPI_Thresholds!$A$2:$F$12,2,FALSE)="HIGH",IF(G62&gt;=VLOOKUP("AQL Acceptance Rate",KPI_Thresholds!$A$2:$F$12,3,FALSE),"Green",IF(G62&gt;=VLOOKUP("AQL Acceptance Rate",KPI_Thresholds!$A$2:$F$12,4,FALSE),"Amber","Red")),IF(VLOOKUP("AQL Acceptance Rate",KPI_Thresholds!$A$2:$F$12,2,FALSE)="LOW",IF(G62&lt;=VLOOKUP("AQL Acceptance Rate",KPI_Thresholds!$A$2:$F$12,3,FALSE),"Green",IF(G62&lt;=VLOOKUP("AQL Acceptance Rate",KPI_Thresholds!$A$2:$F$12,4,FALSE),"Amber","Red")),IF(ABS(G62)&lt;=VLOOKUP("AQL Acceptance Rate",KPI_Thresholds!$A$2:$F$12,3,FALSE),"Green",IF(ABS(G62)&lt;=VLOOKUP("AQL Acceptance Rate",KPI_Thresholds!$A$2:$F$12,4,FALSE),"Amber","Red")))))</f>
        <v/>
      </c>
      <c r="I62" s="18">
        <f>Monthly_Input!F62</f>
        <v/>
      </c>
      <c r="J62" s="16">
        <f>IF(I62="","",IF(VLOOKUP("COPQ % of spend",KPI_Thresholds!$A$2:$F$12,2,FALSE)="HIGH",IF(I62&gt;=VLOOKUP("COPQ % of spend",KPI_Thresholds!$A$2:$F$12,3,FALSE),"Green",IF(I62&gt;=VLOOKUP("COPQ % of spend",KPI_Thresholds!$A$2:$F$12,4,FALSE),"Amber","Red")),IF(VLOOKUP("COPQ % of spend",KPI_Thresholds!$A$2:$F$12,2,FALSE)="LOW",IF(I62&lt;=VLOOKUP("COPQ % of spend",KPI_Thresholds!$A$2:$F$12,3,FALSE),"Green",IF(I62&lt;=VLOOKUP("COPQ % of spend",KPI_Thresholds!$A$2:$F$12,4,FALSE),"Amber","Red")),IF(ABS(I62)&lt;=VLOOKUP("COPQ % of spend",KPI_Thresholds!$A$2:$F$12,3,FALSE),"Green",IF(ABS(I62)&lt;=VLOOKUP("COPQ % of spend",KPI_Thresholds!$A$2:$F$12,4,FALSE),"Amber","Red")))))</f>
        <v/>
      </c>
      <c r="K62" s="18">
        <f>Monthly_Input!G62</f>
        <v/>
      </c>
      <c r="L62" s="16">
        <f>IF(K62="","",IF(VLOOKUP("Compliance Pass Rate",KPI_Thresholds!$A$2:$F$12,2,FALSE)="HIGH",IF(K62&gt;=VLOOKUP("Compliance Pass Rate",KPI_Thresholds!$A$2:$F$12,3,FALSE),"Green",IF(K62&gt;=VLOOKUP("Compliance Pass Rate",KPI_Thresholds!$A$2:$F$12,4,FALSE),"Amber","Red")),IF(VLOOKUP("Compliance Pass Rate",KPI_Thresholds!$A$2:$F$12,2,FALSE)="LOW",IF(K62&lt;=VLOOKUP("Compliance Pass Rate",KPI_Thresholds!$A$2:$F$12,3,FALSE),"Green",IF(K62&lt;=VLOOKUP("Compliance Pass Rate",KPI_Thresholds!$A$2:$F$12,4,FALSE),"Amber","Red")),IF(ABS(K62)&lt;=VLOOKUP("Compliance Pass Rate",KPI_Thresholds!$A$2:$F$12,3,FALSE),"Green",IF(ABS(K62)&lt;=VLOOKUP("Compliance Pass Rate",KPI_Thresholds!$A$2:$F$12,4,FALSE),"Amber","Red")))))</f>
        <v/>
      </c>
      <c r="M62" s="18">
        <f>Monthly_Input!H62</f>
        <v/>
      </c>
      <c r="N62" s="16">
        <f>IF(M62="","",IF(VLOOKUP("Documentation Accuracy",KPI_Thresholds!$A$2:$F$12,2,FALSE)="HIGH",IF(M62&gt;=VLOOKUP("Documentation Accuracy",KPI_Thresholds!$A$2:$F$12,3,FALSE),"Green",IF(M62&gt;=VLOOKUP("Documentation Accuracy",KPI_Thresholds!$A$2:$F$12,4,FALSE),"Amber","Red")),IF(VLOOKUP("Documentation Accuracy",KPI_Thresholds!$A$2:$F$12,2,FALSE)="LOW",IF(M62&lt;=VLOOKUP("Documentation Accuracy",KPI_Thresholds!$A$2:$F$12,3,FALSE),"Green",IF(M62&lt;=VLOOKUP("Documentation Accuracy",KPI_Thresholds!$A$2:$F$12,4,FALSE),"Amber","Red")),IF(ABS(M62)&lt;=VLOOKUP("Documentation Accuracy",KPI_Thresholds!$A$2:$F$12,3,FALSE),"Green",IF(ABS(M62)&lt;=VLOOKUP("Documentation Accuracy",KPI_Thresholds!$A$2:$F$12,4,FALSE),"Amber","Red")))))</f>
        <v/>
      </c>
      <c r="O62" s="18">
        <f>Monthly_Input!K62</f>
        <v/>
      </c>
      <c r="P62" s="16">
        <f>IF(O62="","",IF(VLOOKUP("Lead Time Variance %",KPI_Thresholds!$A$2:$F$12,2,FALSE)="HIGH",IF(O62&gt;=VLOOKUP("Lead Time Variance %",KPI_Thresholds!$A$2:$F$12,3,FALSE),"Green",IF(O62&gt;=VLOOKUP("Lead Time Variance %",KPI_Thresholds!$A$2:$F$12,4,FALSE),"Amber","Red")),IF(VLOOKUP("Lead Time Variance %",KPI_Thresholds!$A$2:$F$12,2,FALSE)="LOW",IF(O62&lt;=VLOOKUP("Lead Time Variance %",KPI_Thresholds!$A$2:$F$12,3,FALSE),"Green",IF(O62&lt;=VLOOKUP("Lead Time Variance %",KPI_Thresholds!$A$2:$F$12,4,FALSE),"Amber","Red")),IF(ABS(O62)&lt;=VLOOKUP("Lead Time Variance %",KPI_Thresholds!$A$2:$F$12,3,FALSE),"Green",IF(ABS(O62)&lt;=VLOOKUP("Lead Time Variance %",KPI_Thresholds!$A$2:$F$12,4,FALSE),"Amber","Red")))))</f>
        <v/>
      </c>
      <c r="Q62" s="18">
        <f>Monthly_Input!N62</f>
        <v/>
      </c>
      <c r="R62" s="16">
        <f>IF(Q62="","",IF(VLOOKUP("Price Variance vs PO",KPI_Thresholds!$A$2:$F$12,2,FALSE)="HIGH",IF(Q62&gt;=VLOOKUP("Price Variance vs PO",KPI_Thresholds!$A$2:$F$12,3,FALSE),"Green",IF(Q62&gt;=VLOOKUP("Price Variance vs PO",KPI_Thresholds!$A$2:$F$12,4,FALSE),"Amber","Red")),IF(VLOOKUP("Price Variance vs PO",KPI_Thresholds!$A$2:$F$12,2,FALSE)="LOW",IF(Q62&lt;=VLOOKUP("Price Variance vs PO",KPI_Thresholds!$A$2:$F$12,3,FALSE),"Green",IF(Q62&lt;=VLOOKUP("Price Variance vs PO",KPI_Thresholds!$A$2:$F$12,4,FALSE),"Amber","Red")),IF(ABS(Q62)&lt;=VLOOKUP("Price Variance vs PO",KPI_Thresholds!$A$2:$F$12,3,FALSE),"Green",IF(ABS(Q62)&lt;=VLOOKUP("Price Variance vs PO",KPI_Thresholds!$A$2:$F$12,4,FALSE),"Amber","Red")))))</f>
        <v/>
      </c>
      <c r="S62" s="19">
        <f>Monthly_Input!O62</f>
        <v/>
      </c>
      <c r="T62" s="16">
        <f>IF(S62="","",IF(VLOOKUP("NCR Acknowledge Time",KPI_Thresholds!$A$2:$F$12,2,FALSE)="HIGH",IF(S62&gt;=VLOOKUP("NCR Acknowledge Time",KPI_Thresholds!$A$2:$F$12,3,FALSE),"Green",IF(S62&gt;=VLOOKUP("NCR Acknowledge Time",KPI_Thresholds!$A$2:$F$12,4,FALSE),"Amber","Red")),IF(VLOOKUP("NCR Acknowledge Time",KPI_Thresholds!$A$2:$F$12,2,FALSE)="LOW",IF(S62&lt;=VLOOKUP("NCR Acknowledge Time",KPI_Thresholds!$A$2:$F$12,3,FALSE),"Green",IF(S62&lt;=VLOOKUP("NCR Acknowledge Time",KPI_Thresholds!$A$2:$F$12,4,FALSE),"Amber","Red")),IF(ABS(S62)&lt;=VLOOKUP("NCR Acknowledge Time",KPI_Thresholds!$A$2:$F$12,3,FALSE),"Green",IF(ABS(S62)&lt;=VLOOKUP("NCR Acknowledge Time",KPI_Thresholds!$A$2:$F$12,4,FALSE),"Amber","Red")))))</f>
        <v/>
      </c>
      <c r="U62" s="19">
        <f>Monthly_Input!P62</f>
        <v/>
      </c>
      <c r="V62" s="16">
        <f>IF(U62="","",IF(VLOOKUP("CAP/8D Closure Time",KPI_Thresholds!$A$2:$F$12,2,FALSE)="HIGH",IF(U62&gt;=VLOOKUP("CAP/8D Closure Time",KPI_Thresholds!$A$2:$F$12,3,FALSE),"Green",IF(U62&gt;=VLOOKUP("CAP/8D Closure Time",KPI_Thresholds!$A$2:$F$12,4,FALSE),"Amber","Red")),IF(VLOOKUP("CAP/8D Closure Time",KPI_Thresholds!$A$2:$F$12,2,FALSE)="LOW",IF(U62&lt;=VLOOKUP("CAP/8D Closure Time",KPI_Thresholds!$A$2:$F$12,3,FALSE),"Green",IF(U62&lt;=VLOOKUP("CAP/8D Closure Time",KPI_Thresholds!$A$2:$F$12,4,FALSE),"Amber","Red")),IF(ABS(U62)&lt;=VLOOKUP("CAP/8D Closure Time",KPI_Thresholds!$A$2:$F$12,3,FALSE),"Green",IF(ABS(U62)&lt;=VLOOKUP("CAP/8D Closure Time",KPI_Thresholds!$A$2:$F$12,4,FALSE),"Amber","Red")))))</f>
        <v/>
      </c>
      <c r="W62" s="18">
        <f>Monthly_Input!Q62</f>
        <v/>
      </c>
      <c r="X62" s="16">
        <f>IF(W62="","",IF(VLOOKUP("Returns/Warranty Rate",KPI_Thresholds!$A$2:$F$12,2,FALSE)="HIGH",IF(W62&gt;=VLOOKUP("Returns/Warranty Rate",KPI_Thresholds!$A$2:$F$12,3,FALSE),"Green",IF(W62&gt;=VLOOKUP("Returns/Warranty Rate",KPI_Thresholds!$A$2:$F$12,4,FALSE),"Amber","Red")),IF(VLOOKUP("Returns/Warranty Rate",KPI_Thresholds!$A$2:$F$12,2,FALSE)="LOW",IF(W62&lt;=VLOOKUP("Returns/Warranty Rate",KPI_Thresholds!$A$2:$F$12,3,FALSE),"Green",IF(W62&lt;=VLOOKUP("Returns/Warranty Rate",KPI_Thresholds!$A$2:$F$12,4,FALSE),"Amber","Red")),IF(ABS(W62)&lt;=VLOOKUP("Returns/Warranty Rate",KPI_Thresholds!$A$2:$F$12,3,FALSE),"Green",IF(ABS(W62)&lt;=VLOOKUP("Returns/Warranty Rate",KPI_Thresholds!$A$2:$F$12,4,FALSE),"Amber","Red")))))</f>
        <v/>
      </c>
      <c r="Y62" s="20">
        <f>IF(A62="","",SUM(IF(D62="Green",100,IF(D62="Amber",50,IF(D62="Red",0,"")))*VLOOKUP("On-Time Delivery (OTD)",KPI_Thresholds!$A$2:$F$12,6,FALSE),IF(F62="Green",100,IF(F62="Amber",50,IF(F62="Red",0,"")))*VLOOKUP("PPM (defective units)",KPI_Thresholds!$A$2:$F$12,6,FALSE),IF(H62="Green",100,IF(H62="Amber",50,IF(H62="Red",0,"")))*VLOOKUP("AQL Acceptance Rate",KPI_Thresholds!$A$2:$F$12,6,FALSE),IF(J62="Green",100,IF(J62="Amber",50,IF(J62="Red",0,"")))*VLOOKUP("COPQ % of spend",KPI_Thresholds!$A$2:$F$12,6,FALSE),IF(L62="Green",100,IF(L62="Amber",50,IF(L62="Red",0,"")))*VLOOKUP("Compliance Pass Rate",KPI_Thresholds!$A$2:$F$12,6,FALSE),IF(N62="Green",100,IF(N62="Amber",50,IF(N62="Red",0,"")))*VLOOKUP("Documentation Accuracy",KPI_Thresholds!$A$2:$F$12,6,FALSE),IF(P62="Green",100,IF(P62="Amber",50,IF(P62="Red",0,"")))*VLOOKUP("Lead Time Variance %",KPI_Thresholds!$A$2:$F$12,6,FALSE),IF(R62="Green",100,IF(R62="Amber",50,IF(R62="Red",0,"")))*VLOOKUP("Price Variance vs PO",KPI_Thresholds!$A$2:$F$12,6,FALSE),IF(T62="Green",100,IF(T62="Amber",50,IF(T62="Red",0,"")))*VLOOKUP("NCR Acknowledge Time",KPI_Thresholds!$A$2:$F$12,6,FALSE),IF(V62="Green",100,IF(V62="Amber",50,IF(V62="Red",0,"")))*VLOOKUP("CAP/8D Closure Time",KPI_Thresholds!$A$2:$F$12,6,FALSE),IF(X62="Green",100,IF(X62="Amber",50,IF(X62="Red",0,"")))*VLOOKUP("Returns/Warranty Rate",KPI_Thresholds!$A$2:$F$12,6,FALSE))/100)</f>
        <v/>
      </c>
      <c r="Z62" s="16">
        <f>IF(A62="","",IF(OR(D62="Red",L62="Red"),"Conditional",IF(Y62&gt;=90,"Preferred",IF(Y62&gt;=75,"Approved","Conditional"))))</f>
        <v/>
      </c>
    </row>
    <row r="63">
      <c r="A63" s="16">
        <f>Monthly_Input!A63</f>
        <v/>
      </c>
      <c r="B63" s="17">
        <f>Monthly_Input!B63</f>
        <v/>
      </c>
      <c r="C63" s="18">
        <f>Monthly_Input!C63</f>
        <v/>
      </c>
      <c r="D63" s="16">
        <f>IF(C63="","",IF(VLOOKUP("On-Time Delivery (OTD)",KPI_Thresholds!$A$2:$F$12,2,FALSE)="HIGH",IF(C63&gt;=VLOOKUP("On-Time Delivery (OTD)",KPI_Thresholds!$A$2:$F$12,3,FALSE),"Green",IF(C63&gt;=VLOOKUP("On-Time Delivery (OTD)",KPI_Thresholds!$A$2:$F$12,4,FALSE),"Amber","Red")),IF(VLOOKUP("On-Time Delivery (OTD)",KPI_Thresholds!$A$2:$F$12,2,FALSE)="LOW",IF(C63&lt;=VLOOKUP("On-Time Delivery (OTD)",KPI_Thresholds!$A$2:$F$12,3,FALSE),"Green",IF(C63&lt;=VLOOKUP("On-Time Delivery (OTD)",KPI_Thresholds!$A$2:$F$12,4,FALSE),"Amber","Red")),IF(ABS(C63)&lt;=VLOOKUP("On-Time Delivery (OTD)",KPI_Thresholds!$A$2:$F$12,3,FALSE),"Green",IF(ABS(C63)&lt;=VLOOKUP("On-Time Delivery (OTD)",KPI_Thresholds!$A$2:$F$12,4,FALSE),"Amber","Red")))))</f>
        <v/>
      </c>
      <c r="E63" s="19">
        <f>Monthly_Input!D63</f>
        <v/>
      </c>
      <c r="F63" s="16">
        <f>IF(E63="","",IF(VLOOKUP("PPM (defective units)",KPI_Thresholds!$A$2:$F$12,2,FALSE)="HIGH",IF(E63&gt;=VLOOKUP("PPM (defective units)",KPI_Thresholds!$A$2:$F$12,3,FALSE),"Green",IF(E63&gt;=VLOOKUP("PPM (defective units)",KPI_Thresholds!$A$2:$F$12,4,FALSE),"Amber","Red")),IF(VLOOKUP("PPM (defective units)",KPI_Thresholds!$A$2:$F$12,2,FALSE)="LOW",IF(E63&lt;=VLOOKUP("PPM (defective units)",KPI_Thresholds!$A$2:$F$12,3,FALSE),"Green",IF(E63&lt;=VLOOKUP("PPM (defective units)",KPI_Thresholds!$A$2:$F$12,4,FALSE),"Amber","Red")),IF(ABS(E63)&lt;=VLOOKUP("PPM (defective units)",KPI_Thresholds!$A$2:$F$12,3,FALSE),"Green",IF(ABS(E63)&lt;=VLOOKUP("PPM (defective units)",KPI_Thresholds!$A$2:$F$12,4,FALSE),"Amber","Red")))))</f>
        <v/>
      </c>
      <c r="G63" s="18">
        <f>Monthly_Input!E63</f>
        <v/>
      </c>
      <c r="H63" s="16">
        <f>IF(G63="","",IF(VLOOKUP("AQL Acceptance Rate",KPI_Thresholds!$A$2:$F$12,2,FALSE)="HIGH",IF(G63&gt;=VLOOKUP("AQL Acceptance Rate",KPI_Thresholds!$A$2:$F$12,3,FALSE),"Green",IF(G63&gt;=VLOOKUP("AQL Acceptance Rate",KPI_Thresholds!$A$2:$F$12,4,FALSE),"Amber","Red")),IF(VLOOKUP("AQL Acceptance Rate",KPI_Thresholds!$A$2:$F$12,2,FALSE)="LOW",IF(G63&lt;=VLOOKUP("AQL Acceptance Rate",KPI_Thresholds!$A$2:$F$12,3,FALSE),"Green",IF(G63&lt;=VLOOKUP("AQL Acceptance Rate",KPI_Thresholds!$A$2:$F$12,4,FALSE),"Amber","Red")),IF(ABS(G63)&lt;=VLOOKUP("AQL Acceptance Rate",KPI_Thresholds!$A$2:$F$12,3,FALSE),"Green",IF(ABS(G63)&lt;=VLOOKUP("AQL Acceptance Rate",KPI_Thresholds!$A$2:$F$12,4,FALSE),"Amber","Red")))))</f>
        <v/>
      </c>
      <c r="I63" s="18">
        <f>Monthly_Input!F63</f>
        <v/>
      </c>
      <c r="J63" s="16">
        <f>IF(I63="","",IF(VLOOKUP("COPQ % of spend",KPI_Thresholds!$A$2:$F$12,2,FALSE)="HIGH",IF(I63&gt;=VLOOKUP("COPQ % of spend",KPI_Thresholds!$A$2:$F$12,3,FALSE),"Green",IF(I63&gt;=VLOOKUP("COPQ % of spend",KPI_Thresholds!$A$2:$F$12,4,FALSE),"Amber","Red")),IF(VLOOKUP("COPQ % of spend",KPI_Thresholds!$A$2:$F$12,2,FALSE)="LOW",IF(I63&lt;=VLOOKUP("COPQ % of spend",KPI_Thresholds!$A$2:$F$12,3,FALSE),"Green",IF(I63&lt;=VLOOKUP("COPQ % of spend",KPI_Thresholds!$A$2:$F$12,4,FALSE),"Amber","Red")),IF(ABS(I63)&lt;=VLOOKUP("COPQ % of spend",KPI_Thresholds!$A$2:$F$12,3,FALSE),"Green",IF(ABS(I63)&lt;=VLOOKUP("COPQ % of spend",KPI_Thresholds!$A$2:$F$12,4,FALSE),"Amber","Red")))))</f>
        <v/>
      </c>
      <c r="K63" s="18">
        <f>Monthly_Input!G63</f>
        <v/>
      </c>
      <c r="L63" s="16">
        <f>IF(K63="","",IF(VLOOKUP("Compliance Pass Rate",KPI_Thresholds!$A$2:$F$12,2,FALSE)="HIGH",IF(K63&gt;=VLOOKUP("Compliance Pass Rate",KPI_Thresholds!$A$2:$F$12,3,FALSE),"Green",IF(K63&gt;=VLOOKUP("Compliance Pass Rate",KPI_Thresholds!$A$2:$F$12,4,FALSE),"Amber","Red")),IF(VLOOKUP("Compliance Pass Rate",KPI_Thresholds!$A$2:$F$12,2,FALSE)="LOW",IF(K63&lt;=VLOOKUP("Compliance Pass Rate",KPI_Thresholds!$A$2:$F$12,3,FALSE),"Green",IF(K63&lt;=VLOOKUP("Compliance Pass Rate",KPI_Thresholds!$A$2:$F$12,4,FALSE),"Amber","Red")),IF(ABS(K63)&lt;=VLOOKUP("Compliance Pass Rate",KPI_Thresholds!$A$2:$F$12,3,FALSE),"Green",IF(ABS(K63)&lt;=VLOOKUP("Compliance Pass Rate",KPI_Thresholds!$A$2:$F$12,4,FALSE),"Amber","Red")))))</f>
        <v/>
      </c>
      <c r="M63" s="18">
        <f>Monthly_Input!H63</f>
        <v/>
      </c>
      <c r="N63" s="16">
        <f>IF(M63="","",IF(VLOOKUP("Documentation Accuracy",KPI_Thresholds!$A$2:$F$12,2,FALSE)="HIGH",IF(M63&gt;=VLOOKUP("Documentation Accuracy",KPI_Thresholds!$A$2:$F$12,3,FALSE),"Green",IF(M63&gt;=VLOOKUP("Documentation Accuracy",KPI_Thresholds!$A$2:$F$12,4,FALSE),"Amber","Red")),IF(VLOOKUP("Documentation Accuracy",KPI_Thresholds!$A$2:$F$12,2,FALSE)="LOW",IF(M63&lt;=VLOOKUP("Documentation Accuracy",KPI_Thresholds!$A$2:$F$12,3,FALSE),"Green",IF(M63&lt;=VLOOKUP("Documentation Accuracy",KPI_Thresholds!$A$2:$F$12,4,FALSE),"Amber","Red")),IF(ABS(M63)&lt;=VLOOKUP("Documentation Accuracy",KPI_Thresholds!$A$2:$F$12,3,FALSE),"Green",IF(ABS(M63)&lt;=VLOOKUP("Documentation Accuracy",KPI_Thresholds!$A$2:$F$12,4,FALSE),"Amber","Red")))))</f>
        <v/>
      </c>
      <c r="O63" s="18">
        <f>Monthly_Input!K63</f>
        <v/>
      </c>
      <c r="P63" s="16">
        <f>IF(O63="","",IF(VLOOKUP("Lead Time Variance %",KPI_Thresholds!$A$2:$F$12,2,FALSE)="HIGH",IF(O63&gt;=VLOOKUP("Lead Time Variance %",KPI_Thresholds!$A$2:$F$12,3,FALSE),"Green",IF(O63&gt;=VLOOKUP("Lead Time Variance %",KPI_Thresholds!$A$2:$F$12,4,FALSE),"Amber","Red")),IF(VLOOKUP("Lead Time Variance %",KPI_Thresholds!$A$2:$F$12,2,FALSE)="LOW",IF(O63&lt;=VLOOKUP("Lead Time Variance %",KPI_Thresholds!$A$2:$F$12,3,FALSE),"Green",IF(O63&lt;=VLOOKUP("Lead Time Variance %",KPI_Thresholds!$A$2:$F$12,4,FALSE),"Amber","Red")),IF(ABS(O63)&lt;=VLOOKUP("Lead Time Variance %",KPI_Thresholds!$A$2:$F$12,3,FALSE),"Green",IF(ABS(O63)&lt;=VLOOKUP("Lead Time Variance %",KPI_Thresholds!$A$2:$F$12,4,FALSE),"Amber","Red")))))</f>
        <v/>
      </c>
      <c r="Q63" s="18">
        <f>Monthly_Input!N63</f>
        <v/>
      </c>
      <c r="R63" s="16">
        <f>IF(Q63="","",IF(VLOOKUP("Price Variance vs PO",KPI_Thresholds!$A$2:$F$12,2,FALSE)="HIGH",IF(Q63&gt;=VLOOKUP("Price Variance vs PO",KPI_Thresholds!$A$2:$F$12,3,FALSE),"Green",IF(Q63&gt;=VLOOKUP("Price Variance vs PO",KPI_Thresholds!$A$2:$F$12,4,FALSE),"Amber","Red")),IF(VLOOKUP("Price Variance vs PO",KPI_Thresholds!$A$2:$F$12,2,FALSE)="LOW",IF(Q63&lt;=VLOOKUP("Price Variance vs PO",KPI_Thresholds!$A$2:$F$12,3,FALSE),"Green",IF(Q63&lt;=VLOOKUP("Price Variance vs PO",KPI_Thresholds!$A$2:$F$12,4,FALSE),"Amber","Red")),IF(ABS(Q63)&lt;=VLOOKUP("Price Variance vs PO",KPI_Thresholds!$A$2:$F$12,3,FALSE),"Green",IF(ABS(Q63)&lt;=VLOOKUP("Price Variance vs PO",KPI_Thresholds!$A$2:$F$12,4,FALSE),"Amber","Red")))))</f>
        <v/>
      </c>
      <c r="S63" s="19">
        <f>Monthly_Input!O63</f>
        <v/>
      </c>
      <c r="T63" s="16">
        <f>IF(S63="","",IF(VLOOKUP("NCR Acknowledge Time",KPI_Thresholds!$A$2:$F$12,2,FALSE)="HIGH",IF(S63&gt;=VLOOKUP("NCR Acknowledge Time",KPI_Thresholds!$A$2:$F$12,3,FALSE),"Green",IF(S63&gt;=VLOOKUP("NCR Acknowledge Time",KPI_Thresholds!$A$2:$F$12,4,FALSE),"Amber","Red")),IF(VLOOKUP("NCR Acknowledge Time",KPI_Thresholds!$A$2:$F$12,2,FALSE)="LOW",IF(S63&lt;=VLOOKUP("NCR Acknowledge Time",KPI_Thresholds!$A$2:$F$12,3,FALSE),"Green",IF(S63&lt;=VLOOKUP("NCR Acknowledge Time",KPI_Thresholds!$A$2:$F$12,4,FALSE),"Amber","Red")),IF(ABS(S63)&lt;=VLOOKUP("NCR Acknowledge Time",KPI_Thresholds!$A$2:$F$12,3,FALSE),"Green",IF(ABS(S63)&lt;=VLOOKUP("NCR Acknowledge Time",KPI_Thresholds!$A$2:$F$12,4,FALSE),"Amber","Red")))))</f>
        <v/>
      </c>
      <c r="U63" s="19">
        <f>Monthly_Input!P63</f>
        <v/>
      </c>
      <c r="V63" s="16">
        <f>IF(U63="","",IF(VLOOKUP("CAP/8D Closure Time",KPI_Thresholds!$A$2:$F$12,2,FALSE)="HIGH",IF(U63&gt;=VLOOKUP("CAP/8D Closure Time",KPI_Thresholds!$A$2:$F$12,3,FALSE),"Green",IF(U63&gt;=VLOOKUP("CAP/8D Closure Time",KPI_Thresholds!$A$2:$F$12,4,FALSE),"Amber","Red")),IF(VLOOKUP("CAP/8D Closure Time",KPI_Thresholds!$A$2:$F$12,2,FALSE)="LOW",IF(U63&lt;=VLOOKUP("CAP/8D Closure Time",KPI_Thresholds!$A$2:$F$12,3,FALSE),"Green",IF(U63&lt;=VLOOKUP("CAP/8D Closure Time",KPI_Thresholds!$A$2:$F$12,4,FALSE),"Amber","Red")),IF(ABS(U63)&lt;=VLOOKUP("CAP/8D Closure Time",KPI_Thresholds!$A$2:$F$12,3,FALSE),"Green",IF(ABS(U63)&lt;=VLOOKUP("CAP/8D Closure Time",KPI_Thresholds!$A$2:$F$12,4,FALSE),"Amber","Red")))))</f>
        <v/>
      </c>
      <c r="W63" s="18">
        <f>Monthly_Input!Q63</f>
        <v/>
      </c>
      <c r="X63" s="16">
        <f>IF(W63="","",IF(VLOOKUP("Returns/Warranty Rate",KPI_Thresholds!$A$2:$F$12,2,FALSE)="HIGH",IF(W63&gt;=VLOOKUP("Returns/Warranty Rate",KPI_Thresholds!$A$2:$F$12,3,FALSE),"Green",IF(W63&gt;=VLOOKUP("Returns/Warranty Rate",KPI_Thresholds!$A$2:$F$12,4,FALSE),"Amber","Red")),IF(VLOOKUP("Returns/Warranty Rate",KPI_Thresholds!$A$2:$F$12,2,FALSE)="LOW",IF(W63&lt;=VLOOKUP("Returns/Warranty Rate",KPI_Thresholds!$A$2:$F$12,3,FALSE),"Green",IF(W63&lt;=VLOOKUP("Returns/Warranty Rate",KPI_Thresholds!$A$2:$F$12,4,FALSE),"Amber","Red")),IF(ABS(W63)&lt;=VLOOKUP("Returns/Warranty Rate",KPI_Thresholds!$A$2:$F$12,3,FALSE),"Green",IF(ABS(W63)&lt;=VLOOKUP("Returns/Warranty Rate",KPI_Thresholds!$A$2:$F$12,4,FALSE),"Amber","Red")))))</f>
        <v/>
      </c>
      <c r="Y63" s="20">
        <f>IF(A63="","",SUM(IF(D63="Green",100,IF(D63="Amber",50,IF(D63="Red",0,"")))*VLOOKUP("On-Time Delivery (OTD)",KPI_Thresholds!$A$2:$F$12,6,FALSE),IF(F63="Green",100,IF(F63="Amber",50,IF(F63="Red",0,"")))*VLOOKUP("PPM (defective units)",KPI_Thresholds!$A$2:$F$12,6,FALSE),IF(H63="Green",100,IF(H63="Amber",50,IF(H63="Red",0,"")))*VLOOKUP("AQL Acceptance Rate",KPI_Thresholds!$A$2:$F$12,6,FALSE),IF(J63="Green",100,IF(J63="Amber",50,IF(J63="Red",0,"")))*VLOOKUP("COPQ % of spend",KPI_Thresholds!$A$2:$F$12,6,FALSE),IF(L63="Green",100,IF(L63="Amber",50,IF(L63="Red",0,"")))*VLOOKUP("Compliance Pass Rate",KPI_Thresholds!$A$2:$F$12,6,FALSE),IF(N63="Green",100,IF(N63="Amber",50,IF(N63="Red",0,"")))*VLOOKUP("Documentation Accuracy",KPI_Thresholds!$A$2:$F$12,6,FALSE),IF(P63="Green",100,IF(P63="Amber",50,IF(P63="Red",0,"")))*VLOOKUP("Lead Time Variance %",KPI_Thresholds!$A$2:$F$12,6,FALSE),IF(R63="Green",100,IF(R63="Amber",50,IF(R63="Red",0,"")))*VLOOKUP("Price Variance vs PO",KPI_Thresholds!$A$2:$F$12,6,FALSE),IF(T63="Green",100,IF(T63="Amber",50,IF(T63="Red",0,"")))*VLOOKUP("NCR Acknowledge Time",KPI_Thresholds!$A$2:$F$12,6,FALSE),IF(V63="Green",100,IF(V63="Amber",50,IF(V63="Red",0,"")))*VLOOKUP("CAP/8D Closure Time",KPI_Thresholds!$A$2:$F$12,6,FALSE),IF(X63="Green",100,IF(X63="Amber",50,IF(X63="Red",0,"")))*VLOOKUP("Returns/Warranty Rate",KPI_Thresholds!$A$2:$F$12,6,FALSE))/100)</f>
        <v/>
      </c>
      <c r="Z63" s="16">
        <f>IF(A63="","",IF(OR(D63="Red",L63="Red"),"Conditional",IF(Y63&gt;=90,"Preferred",IF(Y63&gt;=75,"Approved","Conditional"))))</f>
        <v/>
      </c>
    </row>
    <row r="64">
      <c r="A64" s="16">
        <f>Monthly_Input!A64</f>
        <v/>
      </c>
      <c r="B64" s="17">
        <f>Monthly_Input!B64</f>
        <v/>
      </c>
      <c r="C64" s="18">
        <f>Monthly_Input!C64</f>
        <v/>
      </c>
      <c r="D64" s="16">
        <f>IF(C64="","",IF(VLOOKUP("On-Time Delivery (OTD)",KPI_Thresholds!$A$2:$F$12,2,FALSE)="HIGH",IF(C64&gt;=VLOOKUP("On-Time Delivery (OTD)",KPI_Thresholds!$A$2:$F$12,3,FALSE),"Green",IF(C64&gt;=VLOOKUP("On-Time Delivery (OTD)",KPI_Thresholds!$A$2:$F$12,4,FALSE),"Amber","Red")),IF(VLOOKUP("On-Time Delivery (OTD)",KPI_Thresholds!$A$2:$F$12,2,FALSE)="LOW",IF(C64&lt;=VLOOKUP("On-Time Delivery (OTD)",KPI_Thresholds!$A$2:$F$12,3,FALSE),"Green",IF(C64&lt;=VLOOKUP("On-Time Delivery (OTD)",KPI_Thresholds!$A$2:$F$12,4,FALSE),"Amber","Red")),IF(ABS(C64)&lt;=VLOOKUP("On-Time Delivery (OTD)",KPI_Thresholds!$A$2:$F$12,3,FALSE),"Green",IF(ABS(C64)&lt;=VLOOKUP("On-Time Delivery (OTD)",KPI_Thresholds!$A$2:$F$12,4,FALSE),"Amber","Red")))))</f>
        <v/>
      </c>
      <c r="E64" s="19">
        <f>Monthly_Input!D64</f>
        <v/>
      </c>
      <c r="F64" s="16">
        <f>IF(E64="","",IF(VLOOKUP("PPM (defective units)",KPI_Thresholds!$A$2:$F$12,2,FALSE)="HIGH",IF(E64&gt;=VLOOKUP("PPM (defective units)",KPI_Thresholds!$A$2:$F$12,3,FALSE),"Green",IF(E64&gt;=VLOOKUP("PPM (defective units)",KPI_Thresholds!$A$2:$F$12,4,FALSE),"Amber","Red")),IF(VLOOKUP("PPM (defective units)",KPI_Thresholds!$A$2:$F$12,2,FALSE)="LOW",IF(E64&lt;=VLOOKUP("PPM (defective units)",KPI_Thresholds!$A$2:$F$12,3,FALSE),"Green",IF(E64&lt;=VLOOKUP("PPM (defective units)",KPI_Thresholds!$A$2:$F$12,4,FALSE),"Amber","Red")),IF(ABS(E64)&lt;=VLOOKUP("PPM (defective units)",KPI_Thresholds!$A$2:$F$12,3,FALSE),"Green",IF(ABS(E64)&lt;=VLOOKUP("PPM (defective units)",KPI_Thresholds!$A$2:$F$12,4,FALSE),"Amber","Red")))))</f>
        <v/>
      </c>
      <c r="G64" s="18">
        <f>Monthly_Input!E64</f>
        <v/>
      </c>
      <c r="H64" s="16">
        <f>IF(G64="","",IF(VLOOKUP("AQL Acceptance Rate",KPI_Thresholds!$A$2:$F$12,2,FALSE)="HIGH",IF(G64&gt;=VLOOKUP("AQL Acceptance Rate",KPI_Thresholds!$A$2:$F$12,3,FALSE),"Green",IF(G64&gt;=VLOOKUP("AQL Acceptance Rate",KPI_Thresholds!$A$2:$F$12,4,FALSE),"Amber","Red")),IF(VLOOKUP("AQL Acceptance Rate",KPI_Thresholds!$A$2:$F$12,2,FALSE)="LOW",IF(G64&lt;=VLOOKUP("AQL Acceptance Rate",KPI_Thresholds!$A$2:$F$12,3,FALSE),"Green",IF(G64&lt;=VLOOKUP("AQL Acceptance Rate",KPI_Thresholds!$A$2:$F$12,4,FALSE),"Amber","Red")),IF(ABS(G64)&lt;=VLOOKUP("AQL Acceptance Rate",KPI_Thresholds!$A$2:$F$12,3,FALSE),"Green",IF(ABS(G64)&lt;=VLOOKUP("AQL Acceptance Rate",KPI_Thresholds!$A$2:$F$12,4,FALSE),"Amber","Red")))))</f>
        <v/>
      </c>
      <c r="I64" s="18">
        <f>Monthly_Input!F64</f>
        <v/>
      </c>
      <c r="J64" s="16">
        <f>IF(I64="","",IF(VLOOKUP("COPQ % of spend",KPI_Thresholds!$A$2:$F$12,2,FALSE)="HIGH",IF(I64&gt;=VLOOKUP("COPQ % of spend",KPI_Thresholds!$A$2:$F$12,3,FALSE),"Green",IF(I64&gt;=VLOOKUP("COPQ % of spend",KPI_Thresholds!$A$2:$F$12,4,FALSE),"Amber","Red")),IF(VLOOKUP("COPQ % of spend",KPI_Thresholds!$A$2:$F$12,2,FALSE)="LOW",IF(I64&lt;=VLOOKUP("COPQ % of spend",KPI_Thresholds!$A$2:$F$12,3,FALSE),"Green",IF(I64&lt;=VLOOKUP("COPQ % of spend",KPI_Thresholds!$A$2:$F$12,4,FALSE),"Amber","Red")),IF(ABS(I64)&lt;=VLOOKUP("COPQ % of spend",KPI_Thresholds!$A$2:$F$12,3,FALSE),"Green",IF(ABS(I64)&lt;=VLOOKUP("COPQ % of spend",KPI_Thresholds!$A$2:$F$12,4,FALSE),"Amber","Red")))))</f>
        <v/>
      </c>
      <c r="K64" s="18">
        <f>Monthly_Input!G64</f>
        <v/>
      </c>
      <c r="L64" s="16">
        <f>IF(K64="","",IF(VLOOKUP("Compliance Pass Rate",KPI_Thresholds!$A$2:$F$12,2,FALSE)="HIGH",IF(K64&gt;=VLOOKUP("Compliance Pass Rate",KPI_Thresholds!$A$2:$F$12,3,FALSE),"Green",IF(K64&gt;=VLOOKUP("Compliance Pass Rate",KPI_Thresholds!$A$2:$F$12,4,FALSE),"Amber","Red")),IF(VLOOKUP("Compliance Pass Rate",KPI_Thresholds!$A$2:$F$12,2,FALSE)="LOW",IF(K64&lt;=VLOOKUP("Compliance Pass Rate",KPI_Thresholds!$A$2:$F$12,3,FALSE),"Green",IF(K64&lt;=VLOOKUP("Compliance Pass Rate",KPI_Thresholds!$A$2:$F$12,4,FALSE),"Amber","Red")),IF(ABS(K64)&lt;=VLOOKUP("Compliance Pass Rate",KPI_Thresholds!$A$2:$F$12,3,FALSE),"Green",IF(ABS(K64)&lt;=VLOOKUP("Compliance Pass Rate",KPI_Thresholds!$A$2:$F$12,4,FALSE),"Amber","Red")))))</f>
        <v/>
      </c>
      <c r="M64" s="18">
        <f>Monthly_Input!H64</f>
        <v/>
      </c>
      <c r="N64" s="16">
        <f>IF(M64="","",IF(VLOOKUP("Documentation Accuracy",KPI_Thresholds!$A$2:$F$12,2,FALSE)="HIGH",IF(M64&gt;=VLOOKUP("Documentation Accuracy",KPI_Thresholds!$A$2:$F$12,3,FALSE),"Green",IF(M64&gt;=VLOOKUP("Documentation Accuracy",KPI_Thresholds!$A$2:$F$12,4,FALSE),"Amber","Red")),IF(VLOOKUP("Documentation Accuracy",KPI_Thresholds!$A$2:$F$12,2,FALSE)="LOW",IF(M64&lt;=VLOOKUP("Documentation Accuracy",KPI_Thresholds!$A$2:$F$12,3,FALSE),"Green",IF(M64&lt;=VLOOKUP("Documentation Accuracy",KPI_Thresholds!$A$2:$F$12,4,FALSE),"Amber","Red")),IF(ABS(M64)&lt;=VLOOKUP("Documentation Accuracy",KPI_Thresholds!$A$2:$F$12,3,FALSE),"Green",IF(ABS(M64)&lt;=VLOOKUP("Documentation Accuracy",KPI_Thresholds!$A$2:$F$12,4,FALSE),"Amber","Red")))))</f>
        <v/>
      </c>
      <c r="O64" s="18">
        <f>Monthly_Input!K64</f>
        <v/>
      </c>
      <c r="P64" s="16">
        <f>IF(O64="","",IF(VLOOKUP("Lead Time Variance %",KPI_Thresholds!$A$2:$F$12,2,FALSE)="HIGH",IF(O64&gt;=VLOOKUP("Lead Time Variance %",KPI_Thresholds!$A$2:$F$12,3,FALSE),"Green",IF(O64&gt;=VLOOKUP("Lead Time Variance %",KPI_Thresholds!$A$2:$F$12,4,FALSE),"Amber","Red")),IF(VLOOKUP("Lead Time Variance %",KPI_Thresholds!$A$2:$F$12,2,FALSE)="LOW",IF(O64&lt;=VLOOKUP("Lead Time Variance %",KPI_Thresholds!$A$2:$F$12,3,FALSE),"Green",IF(O64&lt;=VLOOKUP("Lead Time Variance %",KPI_Thresholds!$A$2:$F$12,4,FALSE),"Amber","Red")),IF(ABS(O64)&lt;=VLOOKUP("Lead Time Variance %",KPI_Thresholds!$A$2:$F$12,3,FALSE),"Green",IF(ABS(O64)&lt;=VLOOKUP("Lead Time Variance %",KPI_Thresholds!$A$2:$F$12,4,FALSE),"Amber","Red")))))</f>
        <v/>
      </c>
      <c r="Q64" s="18">
        <f>Monthly_Input!N64</f>
        <v/>
      </c>
      <c r="R64" s="16">
        <f>IF(Q64="","",IF(VLOOKUP("Price Variance vs PO",KPI_Thresholds!$A$2:$F$12,2,FALSE)="HIGH",IF(Q64&gt;=VLOOKUP("Price Variance vs PO",KPI_Thresholds!$A$2:$F$12,3,FALSE),"Green",IF(Q64&gt;=VLOOKUP("Price Variance vs PO",KPI_Thresholds!$A$2:$F$12,4,FALSE),"Amber","Red")),IF(VLOOKUP("Price Variance vs PO",KPI_Thresholds!$A$2:$F$12,2,FALSE)="LOW",IF(Q64&lt;=VLOOKUP("Price Variance vs PO",KPI_Thresholds!$A$2:$F$12,3,FALSE),"Green",IF(Q64&lt;=VLOOKUP("Price Variance vs PO",KPI_Thresholds!$A$2:$F$12,4,FALSE),"Amber","Red")),IF(ABS(Q64)&lt;=VLOOKUP("Price Variance vs PO",KPI_Thresholds!$A$2:$F$12,3,FALSE),"Green",IF(ABS(Q64)&lt;=VLOOKUP("Price Variance vs PO",KPI_Thresholds!$A$2:$F$12,4,FALSE),"Amber","Red")))))</f>
        <v/>
      </c>
      <c r="S64" s="19">
        <f>Monthly_Input!O64</f>
        <v/>
      </c>
      <c r="T64" s="16">
        <f>IF(S64="","",IF(VLOOKUP("NCR Acknowledge Time",KPI_Thresholds!$A$2:$F$12,2,FALSE)="HIGH",IF(S64&gt;=VLOOKUP("NCR Acknowledge Time",KPI_Thresholds!$A$2:$F$12,3,FALSE),"Green",IF(S64&gt;=VLOOKUP("NCR Acknowledge Time",KPI_Thresholds!$A$2:$F$12,4,FALSE),"Amber","Red")),IF(VLOOKUP("NCR Acknowledge Time",KPI_Thresholds!$A$2:$F$12,2,FALSE)="LOW",IF(S64&lt;=VLOOKUP("NCR Acknowledge Time",KPI_Thresholds!$A$2:$F$12,3,FALSE),"Green",IF(S64&lt;=VLOOKUP("NCR Acknowledge Time",KPI_Thresholds!$A$2:$F$12,4,FALSE),"Amber","Red")),IF(ABS(S64)&lt;=VLOOKUP("NCR Acknowledge Time",KPI_Thresholds!$A$2:$F$12,3,FALSE),"Green",IF(ABS(S64)&lt;=VLOOKUP("NCR Acknowledge Time",KPI_Thresholds!$A$2:$F$12,4,FALSE),"Amber","Red")))))</f>
        <v/>
      </c>
      <c r="U64" s="19">
        <f>Monthly_Input!P64</f>
        <v/>
      </c>
      <c r="V64" s="16">
        <f>IF(U64="","",IF(VLOOKUP("CAP/8D Closure Time",KPI_Thresholds!$A$2:$F$12,2,FALSE)="HIGH",IF(U64&gt;=VLOOKUP("CAP/8D Closure Time",KPI_Thresholds!$A$2:$F$12,3,FALSE),"Green",IF(U64&gt;=VLOOKUP("CAP/8D Closure Time",KPI_Thresholds!$A$2:$F$12,4,FALSE),"Amber","Red")),IF(VLOOKUP("CAP/8D Closure Time",KPI_Thresholds!$A$2:$F$12,2,FALSE)="LOW",IF(U64&lt;=VLOOKUP("CAP/8D Closure Time",KPI_Thresholds!$A$2:$F$12,3,FALSE),"Green",IF(U64&lt;=VLOOKUP("CAP/8D Closure Time",KPI_Thresholds!$A$2:$F$12,4,FALSE),"Amber","Red")),IF(ABS(U64)&lt;=VLOOKUP("CAP/8D Closure Time",KPI_Thresholds!$A$2:$F$12,3,FALSE),"Green",IF(ABS(U64)&lt;=VLOOKUP("CAP/8D Closure Time",KPI_Thresholds!$A$2:$F$12,4,FALSE),"Amber","Red")))))</f>
        <v/>
      </c>
      <c r="W64" s="18">
        <f>Monthly_Input!Q64</f>
        <v/>
      </c>
      <c r="X64" s="16">
        <f>IF(W64="","",IF(VLOOKUP("Returns/Warranty Rate",KPI_Thresholds!$A$2:$F$12,2,FALSE)="HIGH",IF(W64&gt;=VLOOKUP("Returns/Warranty Rate",KPI_Thresholds!$A$2:$F$12,3,FALSE),"Green",IF(W64&gt;=VLOOKUP("Returns/Warranty Rate",KPI_Thresholds!$A$2:$F$12,4,FALSE),"Amber","Red")),IF(VLOOKUP("Returns/Warranty Rate",KPI_Thresholds!$A$2:$F$12,2,FALSE)="LOW",IF(W64&lt;=VLOOKUP("Returns/Warranty Rate",KPI_Thresholds!$A$2:$F$12,3,FALSE),"Green",IF(W64&lt;=VLOOKUP("Returns/Warranty Rate",KPI_Thresholds!$A$2:$F$12,4,FALSE),"Amber","Red")),IF(ABS(W64)&lt;=VLOOKUP("Returns/Warranty Rate",KPI_Thresholds!$A$2:$F$12,3,FALSE),"Green",IF(ABS(W64)&lt;=VLOOKUP("Returns/Warranty Rate",KPI_Thresholds!$A$2:$F$12,4,FALSE),"Amber","Red")))))</f>
        <v/>
      </c>
      <c r="Y64" s="20">
        <f>IF(A64="","",SUM(IF(D64="Green",100,IF(D64="Amber",50,IF(D64="Red",0,"")))*VLOOKUP("On-Time Delivery (OTD)",KPI_Thresholds!$A$2:$F$12,6,FALSE),IF(F64="Green",100,IF(F64="Amber",50,IF(F64="Red",0,"")))*VLOOKUP("PPM (defective units)",KPI_Thresholds!$A$2:$F$12,6,FALSE),IF(H64="Green",100,IF(H64="Amber",50,IF(H64="Red",0,"")))*VLOOKUP("AQL Acceptance Rate",KPI_Thresholds!$A$2:$F$12,6,FALSE),IF(J64="Green",100,IF(J64="Amber",50,IF(J64="Red",0,"")))*VLOOKUP("COPQ % of spend",KPI_Thresholds!$A$2:$F$12,6,FALSE),IF(L64="Green",100,IF(L64="Amber",50,IF(L64="Red",0,"")))*VLOOKUP("Compliance Pass Rate",KPI_Thresholds!$A$2:$F$12,6,FALSE),IF(N64="Green",100,IF(N64="Amber",50,IF(N64="Red",0,"")))*VLOOKUP("Documentation Accuracy",KPI_Thresholds!$A$2:$F$12,6,FALSE),IF(P64="Green",100,IF(P64="Amber",50,IF(P64="Red",0,"")))*VLOOKUP("Lead Time Variance %",KPI_Thresholds!$A$2:$F$12,6,FALSE),IF(R64="Green",100,IF(R64="Amber",50,IF(R64="Red",0,"")))*VLOOKUP("Price Variance vs PO",KPI_Thresholds!$A$2:$F$12,6,FALSE),IF(T64="Green",100,IF(T64="Amber",50,IF(T64="Red",0,"")))*VLOOKUP("NCR Acknowledge Time",KPI_Thresholds!$A$2:$F$12,6,FALSE),IF(V64="Green",100,IF(V64="Amber",50,IF(V64="Red",0,"")))*VLOOKUP("CAP/8D Closure Time",KPI_Thresholds!$A$2:$F$12,6,FALSE),IF(X64="Green",100,IF(X64="Amber",50,IF(X64="Red",0,"")))*VLOOKUP("Returns/Warranty Rate",KPI_Thresholds!$A$2:$F$12,6,FALSE))/100)</f>
        <v/>
      </c>
      <c r="Z64" s="16">
        <f>IF(A64="","",IF(OR(D64="Red",L64="Red"),"Conditional",IF(Y64&gt;=90,"Preferred",IF(Y64&gt;=75,"Approved","Conditional"))))</f>
        <v/>
      </c>
    </row>
    <row r="65">
      <c r="A65" s="16">
        <f>Monthly_Input!A65</f>
        <v/>
      </c>
      <c r="B65" s="17">
        <f>Monthly_Input!B65</f>
        <v/>
      </c>
      <c r="C65" s="18">
        <f>Monthly_Input!C65</f>
        <v/>
      </c>
      <c r="D65" s="16">
        <f>IF(C65="","",IF(VLOOKUP("On-Time Delivery (OTD)",KPI_Thresholds!$A$2:$F$12,2,FALSE)="HIGH",IF(C65&gt;=VLOOKUP("On-Time Delivery (OTD)",KPI_Thresholds!$A$2:$F$12,3,FALSE),"Green",IF(C65&gt;=VLOOKUP("On-Time Delivery (OTD)",KPI_Thresholds!$A$2:$F$12,4,FALSE),"Amber","Red")),IF(VLOOKUP("On-Time Delivery (OTD)",KPI_Thresholds!$A$2:$F$12,2,FALSE)="LOW",IF(C65&lt;=VLOOKUP("On-Time Delivery (OTD)",KPI_Thresholds!$A$2:$F$12,3,FALSE),"Green",IF(C65&lt;=VLOOKUP("On-Time Delivery (OTD)",KPI_Thresholds!$A$2:$F$12,4,FALSE),"Amber","Red")),IF(ABS(C65)&lt;=VLOOKUP("On-Time Delivery (OTD)",KPI_Thresholds!$A$2:$F$12,3,FALSE),"Green",IF(ABS(C65)&lt;=VLOOKUP("On-Time Delivery (OTD)",KPI_Thresholds!$A$2:$F$12,4,FALSE),"Amber","Red")))))</f>
        <v/>
      </c>
      <c r="E65" s="19">
        <f>Monthly_Input!D65</f>
        <v/>
      </c>
      <c r="F65" s="16">
        <f>IF(E65="","",IF(VLOOKUP("PPM (defective units)",KPI_Thresholds!$A$2:$F$12,2,FALSE)="HIGH",IF(E65&gt;=VLOOKUP("PPM (defective units)",KPI_Thresholds!$A$2:$F$12,3,FALSE),"Green",IF(E65&gt;=VLOOKUP("PPM (defective units)",KPI_Thresholds!$A$2:$F$12,4,FALSE),"Amber","Red")),IF(VLOOKUP("PPM (defective units)",KPI_Thresholds!$A$2:$F$12,2,FALSE)="LOW",IF(E65&lt;=VLOOKUP("PPM (defective units)",KPI_Thresholds!$A$2:$F$12,3,FALSE),"Green",IF(E65&lt;=VLOOKUP("PPM (defective units)",KPI_Thresholds!$A$2:$F$12,4,FALSE),"Amber","Red")),IF(ABS(E65)&lt;=VLOOKUP("PPM (defective units)",KPI_Thresholds!$A$2:$F$12,3,FALSE),"Green",IF(ABS(E65)&lt;=VLOOKUP("PPM (defective units)",KPI_Thresholds!$A$2:$F$12,4,FALSE),"Amber","Red")))))</f>
        <v/>
      </c>
      <c r="G65" s="18">
        <f>Monthly_Input!E65</f>
        <v/>
      </c>
      <c r="H65" s="16">
        <f>IF(G65="","",IF(VLOOKUP("AQL Acceptance Rate",KPI_Thresholds!$A$2:$F$12,2,FALSE)="HIGH",IF(G65&gt;=VLOOKUP("AQL Acceptance Rate",KPI_Thresholds!$A$2:$F$12,3,FALSE),"Green",IF(G65&gt;=VLOOKUP("AQL Acceptance Rate",KPI_Thresholds!$A$2:$F$12,4,FALSE),"Amber","Red")),IF(VLOOKUP("AQL Acceptance Rate",KPI_Thresholds!$A$2:$F$12,2,FALSE)="LOW",IF(G65&lt;=VLOOKUP("AQL Acceptance Rate",KPI_Thresholds!$A$2:$F$12,3,FALSE),"Green",IF(G65&lt;=VLOOKUP("AQL Acceptance Rate",KPI_Thresholds!$A$2:$F$12,4,FALSE),"Amber","Red")),IF(ABS(G65)&lt;=VLOOKUP("AQL Acceptance Rate",KPI_Thresholds!$A$2:$F$12,3,FALSE),"Green",IF(ABS(G65)&lt;=VLOOKUP("AQL Acceptance Rate",KPI_Thresholds!$A$2:$F$12,4,FALSE),"Amber","Red")))))</f>
        <v/>
      </c>
      <c r="I65" s="18">
        <f>Monthly_Input!F65</f>
        <v/>
      </c>
      <c r="J65" s="16">
        <f>IF(I65="","",IF(VLOOKUP("COPQ % of spend",KPI_Thresholds!$A$2:$F$12,2,FALSE)="HIGH",IF(I65&gt;=VLOOKUP("COPQ % of spend",KPI_Thresholds!$A$2:$F$12,3,FALSE),"Green",IF(I65&gt;=VLOOKUP("COPQ % of spend",KPI_Thresholds!$A$2:$F$12,4,FALSE),"Amber","Red")),IF(VLOOKUP("COPQ % of spend",KPI_Thresholds!$A$2:$F$12,2,FALSE)="LOW",IF(I65&lt;=VLOOKUP("COPQ % of spend",KPI_Thresholds!$A$2:$F$12,3,FALSE),"Green",IF(I65&lt;=VLOOKUP("COPQ % of spend",KPI_Thresholds!$A$2:$F$12,4,FALSE),"Amber","Red")),IF(ABS(I65)&lt;=VLOOKUP("COPQ % of spend",KPI_Thresholds!$A$2:$F$12,3,FALSE),"Green",IF(ABS(I65)&lt;=VLOOKUP("COPQ % of spend",KPI_Thresholds!$A$2:$F$12,4,FALSE),"Amber","Red")))))</f>
        <v/>
      </c>
      <c r="K65" s="18">
        <f>Monthly_Input!G65</f>
        <v/>
      </c>
      <c r="L65" s="16">
        <f>IF(K65="","",IF(VLOOKUP("Compliance Pass Rate",KPI_Thresholds!$A$2:$F$12,2,FALSE)="HIGH",IF(K65&gt;=VLOOKUP("Compliance Pass Rate",KPI_Thresholds!$A$2:$F$12,3,FALSE),"Green",IF(K65&gt;=VLOOKUP("Compliance Pass Rate",KPI_Thresholds!$A$2:$F$12,4,FALSE),"Amber","Red")),IF(VLOOKUP("Compliance Pass Rate",KPI_Thresholds!$A$2:$F$12,2,FALSE)="LOW",IF(K65&lt;=VLOOKUP("Compliance Pass Rate",KPI_Thresholds!$A$2:$F$12,3,FALSE),"Green",IF(K65&lt;=VLOOKUP("Compliance Pass Rate",KPI_Thresholds!$A$2:$F$12,4,FALSE),"Amber","Red")),IF(ABS(K65)&lt;=VLOOKUP("Compliance Pass Rate",KPI_Thresholds!$A$2:$F$12,3,FALSE),"Green",IF(ABS(K65)&lt;=VLOOKUP("Compliance Pass Rate",KPI_Thresholds!$A$2:$F$12,4,FALSE),"Amber","Red")))))</f>
        <v/>
      </c>
      <c r="M65" s="18">
        <f>Monthly_Input!H65</f>
        <v/>
      </c>
      <c r="N65" s="16">
        <f>IF(M65="","",IF(VLOOKUP("Documentation Accuracy",KPI_Thresholds!$A$2:$F$12,2,FALSE)="HIGH",IF(M65&gt;=VLOOKUP("Documentation Accuracy",KPI_Thresholds!$A$2:$F$12,3,FALSE),"Green",IF(M65&gt;=VLOOKUP("Documentation Accuracy",KPI_Thresholds!$A$2:$F$12,4,FALSE),"Amber","Red")),IF(VLOOKUP("Documentation Accuracy",KPI_Thresholds!$A$2:$F$12,2,FALSE)="LOW",IF(M65&lt;=VLOOKUP("Documentation Accuracy",KPI_Thresholds!$A$2:$F$12,3,FALSE),"Green",IF(M65&lt;=VLOOKUP("Documentation Accuracy",KPI_Thresholds!$A$2:$F$12,4,FALSE),"Amber","Red")),IF(ABS(M65)&lt;=VLOOKUP("Documentation Accuracy",KPI_Thresholds!$A$2:$F$12,3,FALSE),"Green",IF(ABS(M65)&lt;=VLOOKUP("Documentation Accuracy",KPI_Thresholds!$A$2:$F$12,4,FALSE),"Amber","Red")))))</f>
        <v/>
      </c>
      <c r="O65" s="18">
        <f>Monthly_Input!K65</f>
        <v/>
      </c>
      <c r="P65" s="16">
        <f>IF(O65="","",IF(VLOOKUP("Lead Time Variance %",KPI_Thresholds!$A$2:$F$12,2,FALSE)="HIGH",IF(O65&gt;=VLOOKUP("Lead Time Variance %",KPI_Thresholds!$A$2:$F$12,3,FALSE),"Green",IF(O65&gt;=VLOOKUP("Lead Time Variance %",KPI_Thresholds!$A$2:$F$12,4,FALSE),"Amber","Red")),IF(VLOOKUP("Lead Time Variance %",KPI_Thresholds!$A$2:$F$12,2,FALSE)="LOW",IF(O65&lt;=VLOOKUP("Lead Time Variance %",KPI_Thresholds!$A$2:$F$12,3,FALSE),"Green",IF(O65&lt;=VLOOKUP("Lead Time Variance %",KPI_Thresholds!$A$2:$F$12,4,FALSE),"Amber","Red")),IF(ABS(O65)&lt;=VLOOKUP("Lead Time Variance %",KPI_Thresholds!$A$2:$F$12,3,FALSE),"Green",IF(ABS(O65)&lt;=VLOOKUP("Lead Time Variance %",KPI_Thresholds!$A$2:$F$12,4,FALSE),"Amber","Red")))))</f>
        <v/>
      </c>
      <c r="Q65" s="18">
        <f>Monthly_Input!N65</f>
        <v/>
      </c>
      <c r="R65" s="16">
        <f>IF(Q65="","",IF(VLOOKUP("Price Variance vs PO",KPI_Thresholds!$A$2:$F$12,2,FALSE)="HIGH",IF(Q65&gt;=VLOOKUP("Price Variance vs PO",KPI_Thresholds!$A$2:$F$12,3,FALSE),"Green",IF(Q65&gt;=VLOOKUP("Price Variance vs PO",KPI_Thresholds!$A$2:$F$12,4,FALSE),"Amber","Red")),IF(VLOOKUP("Price Variance vs PO",KPI_Thresholds!$A$2:$F$12,2,FALSE)="LOW",IF(Q65&lt;=VLOOKUP("Price Variance vs PO",KPI_Thresholds!$A$2:$F$12,3,FALSE),"Green",IF(Q65&lt;=VLOOKUP("Price Variance vs PO",KPI_Thresholds!$A$2:$F$12,4,FALSE),"Amber","Red")),IF(ABS(Q65)&lt;=VLOOKUP("Price Variance vs PO",KPI_Thresholds!$A$2:$F$12,3,FALSE),"Green",IF(ABS(Q65)&lt;=VLOOKUP("Price Variance vs PO",KPI_Thresholds!$A$2:$F$12,4,FALSE),"Amber","Red")))))</f>
        <v/>
      </c>
      <c r="S65" s="19">
        <f>Monthly_Input!O65</f>
        <v/>
      </c>
      <c r="T65" s="16">
        <f>IF(S65="","",IF(VLOOKUP("NCR Acknowledge Time",KPI_Thresholds!$A$2:$F$12,2,FALSE)="HIGH",IF(S65&gt;=VLOOKUP("NCR Acknowledge Time",KPI_Thresholds!$A$2:$F$12,3,FALSE),"Green",IF(S65&gt;=VLOOKUP("NCR Acknowledge Time",KPI_Thresholds!$A$2:$F$12,4,FALSE),"Amber","Red")),IF(VLOOKUP("NCR Acknowledge Time",KPI_Thresholds!$A$2:$F$12,2,FALSE)="LOW",IF(S65&lt;=VLOOKUP("NCR Acknowledge Time",KPI_Thresholds!$A$2:$F$12,3,FALSE),"Green",IF(S65&lt;=VLOOKUP("NCR Acknowledge Time",KPI_Thresholds!$A$2:$F$12,4,FALSE),"Amber","Red")),IF(ABS(S65)&lt;=VLOOKUP("NCR Acknowledge Time",KPI_Thresholds!$A$2:$F$12,3,FALSE),"Green",IF(ABS(S65)&lt;=VLOOKUP("NCR Acknowledge Time",KPI_Thresholds!$A$2:$F$12,4,FALSE),"Amber","Red")))))</f>
        <v/>
      </c>
      <c r="U65" s="19">
        <f>Monthly_Input!P65</f>
        <v/>
      </c>
      <c r="V65" s="16">
        <f>IF(U65="","",IF(VLOOKUP("CAP/8D Closure Time",KPI_Thresholds!$A$2:$F$12,2,FALSE)="HIGH",IF(U65&gt;=VLOOKUP("CAP/8D Closure Time",KPI_Thresholds!$A$2:$F$12,3,FALSE),"Green",IF(U65&gt;=VLOOKUP("CAP/8D Closure Time",KPI_Thresholds!$A$2:$F$12,4,FALSE),"Amber","Red")),IF(VLOOKUP("CAP/8D Closure Time",KPI_Thresholds!$A$2:$F$12,2,FALSE)="LOW",IF(U65&lt;=VLOOKUP("CAP/8D Closure Time",KPI_Thresholds!$A$2:$F$12,3,FALSE),"Green",IF(U65&lt;=VLOOKUP("CAP/8D Closure Time",KPI_Thresholds!$A$2:$F$12,4,FALSE),"Amber","Red")),IF(ABS(U65)&lt;=VLOOKUP("CAP/8D Closure Time",KPI_Thresholds!$A$2:$F$12,3,FALSE),"Green",IF(ABS(U65)&lt;=VLOOKUP("CAP/8D Closure Time",KPI_Thresholds!$A$2:$F$12,4,FALSE),"Amber","Red")))))</f>
        <v/>
      </c>
      <c r="W65" s="18">
        <f>Monthly_Input!Q65</f>
        <v/>
      </c>
      <c r="X65" s="16">
        <f>IF(W65="","",IF(VLOOKUP("Returns/Warranty Rate",KPI_Thresholds!$A$2:$F$12,2,FALSE)="HIGH",IF(W65&gt;=VLOOKUP("Returns/Warranty Rate",KPI_Thresholds!$A$2:$F$12,3,FALSE),"Green",IF(W65&gt;=VLOOKUP("Returns/Warranty Rate",KPI_Thresholds!$A$2:$F$12,4,FALSE),"Amber","Red")),IF(VLOOKUP("Returns/Warranty Rate",KPI_Thresholds!$A$2:$F$12,2,FALSE)="LOW",IF(W65&lt;=VLOOKUP("Returns/Warranty Rate",KPI_Thresholds!$A$2:$F$12,3,FALSE),"Green",IF(W65&lt;=VLOOKUP("Returns/Warranty Rate",KPI_Thresholds!$A$2:$F$12,4,FALSE),"Amber","Red")),IF(ABS(W65)&lt;=VLOOKUP("Returns/Warranty Rate",KPI_Thresholds!$A$2:$F$12,3,FALSE),"Green",IF(ABS(W65)&lt;=VLOOKUP("Returns/Warranty Rate",KPI_Thresholds!$A$2:$F$12,4,FALSE),"Amber","Red")))))</f>
        <v/>
      </c>
      <c r="Y65" s="20">
        <f>IF(A65="","",SUM(IF(D65="Green",100,IF(D65="Amber",50,IF(D65="Red",0,"")))*VLOOKUP("On-Time Delivery (OTD)",KPI_Thresholds!$A$2:$F$12,6,FALSE),IF(F65="Green",100,IF(F65="Amber",50,IF(F65="Red",0,"")))*VLOOKUP("PPM (defective units)",KPI_Thresholds!$A$2:$F$12,6,FALSE),IF(H65="Green",100,IF(H65="Amber",50,IF(H65="Red",0,"")))*VLOOKUP("AQL Acceptance Rate",KPI_Thresholds!$A$2:$F$12,6,FALSE),IF(J65="Green",100,IF(J65="Amber",50,IF(J65="Red",0,"")))*VLOOKUP("COPQ % of spend",KPI_Thresholds!$A$2:$F$12,6,FALSE),IF(L65="Green",100,IF(L65="Amber",50,IF(L65="Red",0,"")))*VLOOKUP("Compliance Pass Rate",KPI_Thresholds!$A$2:$F$12,6,FALSE),IF(N65="Green",100,IF(N65="Amber",50,IF(N65="Red",0,"")))*VLOOKUP("Documentation Accuracy",KPI_Thresholds!$A$2:$F$12,6,FALSE),IF(P65="Green",100,IF(P65="Amber",50,IF(P65="Red",0,"")))*VLOOKUP("Lead Time Variance %",KPI_Thresholds!$A$2:$F$12,6,FALSE),IF(R65="Green",100,IF(R65="Amber",50,IF(R65="Red",0,"")))*VLOOKUP("Price Variance vs PO",KPI_Thresholds!$A$2:$F$12,6,FALSE),IF(T65="Green",100,IF(T65="Amber",50,IF(T65="Red",0,"")))*VLOOKUP("NCR Acknowledge Time",KPI_Thresholds!$A$2:$F$12,6,FALSE),IF(V65="Green",100,IF(V65="Amber",50,IF(V65="Red",0,"")))*VLOOKUP("CAP/8D Closure Time",KPI_Thresholds!$A$2:$F$12,6,FALSE),IF(X65="Green",100,IF(X65="Amber",50,IF(X65="Red",0,"")))*VLOOKUP("Returns/Warranty Rate",KPI_Thresholds!$A$2:$F$12,6,FALSE))/100)</f>
        <v/>
      </c>
      <c r="Z65" s="16">
        <f>IF(A65="","",IF(OR(D65="Red",L65="Red"),"Conditional",IF(Y65&gt;=90,"Preferred",IF(Y65&gt;=75,"Approved","Conditional"))))</f>
        <v/>
      </c>
    </row>
    <row r="66">
      <c r="A66" s="16">
        <f>Monthly_Input!A66</f>
        <v/>
      </c>
      <c r="B66" s="17">
        <f>Monthly_Input!B66</f>
        <v/>
      </c>
      <c r="C66" s="18">
        <f>Monthly_Input!C66</f>
        <v/>
      </c>
      <c r="D66" s="16">
        <f>IF(C66="","",IF(VLOOKUP("On-Time Delivery (OTD)",KPI_Thresholds!$A$2:$F$12,2,FALSE)="HIGH",IF(C66&gt;=VLOOKUP("On-Time Delivery (OTD)",KPI_Thresholds!$A$2:$F$12,3,FALSE),"Green",IF(C66&gt;=VLOOKUP("On-Time Delivery (OTD)",KPI_Thresholds!$A$2:$F$12,4,FALSE),"Amber","Red")),IF(VLOOKUP("On-Time Delivery (OTD)",KPI_Thresholds!$A$2:$F$12,2,FALSE)="LOW",IF(C66&lt;=VLOOKUP("On-Time Delivery (OTD)",KPI_Thresholds!$A$2:$F$12,3,FALSE),"Green",IF(C66&lt;=VLOOKUP("On-Time Delivery (OTD)",KPI_Thresholds!$A$2:$F$12,4,FALSE),"Amber","Red")),IF(ABS(C66)&lt;=VLOOKUP("On-Time Delivery (OTD)",KPI_Thresholds!$A$2:$F$12,3,FALSE),"Green",IF(ABS(C66)&lt;=VLOOKUP("On-Time Delivery (OTD)",KPI_Thresholds!$A$2:$F$12,4,FALSE),"Amber","Red")))))</f>
        <v/>
      </c>
      <c r="E66" s="19">
        <f>Monthly_Input!D66</f>
        <v/>
      </c>
      <c r="F66" s="16">
        <f>IF(E66="","",IF(VLOOKUP("PPM (defective units)",KPI_Thresholds!$A$2:$F$12,2,FALSE)="HIGH",IF(E66&gt;=VLOOKUP("PPM (defective units)",KPI_Thresholds!$A$2:$F$12,3,FALSE),"Green",IF(E66&gt;=VLOOKUP("PPM (defective units)",KPI_Thresholds!$A$2:$F$12,4,FALSE),"Amber","Red")),IF(VLOOKUP("PPM (defective units)",KPI_Thresholds!$A$2:$F$12,2,FALSE)="LOW",IF(E66&lt;=VLOOKUP("PPM (defective units)",KPI_Thresholds!$A$2:$F$12,3,FALSE),"Green",IF(E66&lt;=VLOOKUP("PPM (defective units)",KPI_Thresholds!$A$2:$F$12,4,FALSE),"Amber","Red")),IF(ABS(E66)&lt;=VLOOKUP("PPM (defective units)",KPI_Thresholds!$A$2:$F$12,3,FALSE),"Green",IF(ABS(E66)&lt;=VLOOKUP("PPM (defective units)",KPI_Thresholds!$A$2:$F$12,4,FALSE),"Amber","Red")))))</f>
        <v/>
      </c>
      <c r="G66" s="18">
        <f>Monthly_Input!E66</f>
        <v/>
      </c>
      <c r="H66" s="16">
        <f>IF(G66="","",IF(VLOOKUP("AQL Acceptance Rate",KPI_Thresholds!$A$2:$F$12,2,FALSE)="HIGH",IF(G66&gt;=VLOOKUP("AQL Acceptance Rate",KPI_Thresholds!$A$2:$F$12,3,FALSE),"Green",IF(G66&gt;=VLOOKUP("AQL Acceptance Rate",KPI_Thresholds!$A$2:$F$12,4,FALSE),"Amber","Red")),IF(VLOOKUP("AQL Acceptance Rate",KPI_Thresholds!$A$2:$F$12,2,FALSE)="LOW",IF(G66&lt;=VLOOKUP("AQL Acceptance Rate",KPI_Thresholds!$A$2:$F$12,3,FALSE),"Green",IF(G66&lt;=VLOOKUP("AQL Acceptance Rate",KPI_Thresholds!$A$2:$F$12,4,FALSE),"Amber","Red")),IF(ABS(G66)&lt;=VLOOKUP("AQL Acceptance Rate",KPI_Thresholds!$A$2:$F$12,3,FALSE),"Green",IF(ABS(G66)&lt;=VLOOKUP("AQL Acceptance Rate",KPI_Thresholds!$A$2:$F$12,4,FALSE),"Amber","Red")))))</f>
        <v/>
      </c>
      <c r="I66" s="18">
        <f>Monthly_Input!F66</f>
        <v/>
      </c>
      <c r="J66" s="16">
        <f>IF(I66="","",IF(VLOOKUP("COPQ % of spend",KPI_Thresholds!$A$2:$F$12,2,FALSE)="HIGH",IF(I66&gt;=VLOOKUP("COPQ % of spend",KPI_Thresholds!$A$2:$F$12,3,FALSE),"Green",IF(I66&gt;=VLOOKUP("COPQ % of spend",KPI_Thresholds!$A$2:$F$12,4,FALSE),"Amber","Red")),IF(VLOOKUP("COPQ % of spend",KPI_Thresholds!$A$2:$F$12,2,FALSE)="LOW",IF(I66&lt;=VLOOKUP("COPQ % of spend",KPI_Thresholds!$A$2:$F$12,3,FALSE),"Green",IF(I66&lt;=VLOOKUP("COPQ % of spend",KPI_Thresholds!$A$2:$F$12,4,FALSE),"Amber","Red")),IF(ABS(I66)&lt;=VLOOKUP("COPQ % of spend",KPI_Thresholds!$A$2:$F$12,3,FALSE),"Green",IF(ABS(I66)&lt;=VLOOKUP("COPQ % of spend",KPI_Thresholds!$A$2:$F$12,4,FALSE),"Amber","Red")))))</f>
        <v/>
      </c>
      <c r="K66" s="18">
        <f>Monthly_Input!G66</f>
        <v/>
      </c>
      <c r="L66" s="16">
        <f>IF(K66="","",IF(VLOOKUP("Compliance Pass Rate",KPI_Thresholds!$A$2:$F$12,2,FALSE)="HIGH",IF(K66&gt;=VLOOKUP("Compliance Pass Rate",KPI_Thresholds!$A$2:$F$12,3,FALSE),"Green",IF(K66&gt;=VLOOKUP("Compliance Pass Rate",KPI_Thresholds!$A$2:$F$12,4,FALSE),"Amber","Red")),IF(VLOOKUP("Compliance Pass Rate",KPI_Thresholds!$A$2:$F$12,2,FALSE)="LOW",IF(K66&lt;=VLOOKUP("Compliance Pass Rate",KPI_Thresholds!$A$2:$F$12,3,FALSE),"Green",IF(K66&lt;=VLOOKUP("Compliance Pass Rate",KPI_Thresholds!$A$2:$F$12,4,FALSE),"Amber","Red")),IF(ABS(K66)&lt;=VLOOKUP("Compliance Pass Rate",KPI_Thresholds!$A$2:$F$12,3,FALSE),"Green",IF(ABS(K66)&lt;=VLOOKUP("Compliance Pass Rate",KPI_Thresholds!$A$2:$F$12,4,FALSE),"Amber","Red")))))</f>
        <v/>
      </c>
      <c r="M66" s="18">
        <f>Monthly_Input!H66</f>
        <v/>
      </c>
      <c r="N66" s="16">
        <f>IF(M66="","",IF(VLOOKUP("Documentation Accuracy",KPI_Thresholds!$A$2:$F$12,2,FALSE)="HIGH",IF(M66&gt;=VLOOKUP("Documentation Accuracy",KPI_Thresholds!$A$2:$F$12,3,FALSE),"Green",IF(M66&gt;=VLOOKUP("Documentation Accuracy",KPI_Thresholds!$A$2:$F$12,4,FALSE),"Amber","Red")),IF(VLOOKUP("Documentation Accuracy",KPI_Thresholds!$A$2:$F$12,2,FALSE)="LOW",IF(M66&lt;=VLOOKUP("Documentation Accuracy",KPI_Thresholds!$A$2:$F$12,3,FALSE),"Green",IF(M66&lt;=VLOOKUP("Documentation Accuracy",KPI_Thresholds!$A$2:$F$12,4,FALSE),"Amber","Red")),IF(ABS(M66)&lt;=VLOOKUP("Documentation Accuracy",KPI_Thresholds!$A$2:$F$12,3,FALSE),"Green",IF(ABS(M66)&lt;=VLOOKUP("Documentation Accuracy",KPI_Thresholds!$A$2:$F$12,4,FALSE),"Amber","Red")))))</f>
        <v/>
      </c>
      <c r="O66" s="18">
        <f>Monthly_Input!K66</f>
        <v/>
      </c>
      <c r="P66" s="16">
        <f>IF(O66="","",IF(VLOOKUP("Lead Time Variance %",KPI_Thresholds!$A$2:$F$12,2,FALSE)="HIGH",IF(O66&gt;=VLOOKUP("Lead Time Variance %",KPI_Thresholds!$A$2:$F$12,3,FALSE),"Green",IF(O66&gt;=VLOOKUP("Lead Time Variance %",KPI_Thresholds!$A$2:$F$12,4,FALSE),"Amber","Red")),IF(VLOOKUP("Lead Time Variance %",KPI_Thresholds!$A$2:$F$12,2,FALSE)="LOW",IF(O66&lt;=VLOOKUP("Lead Time Variance %",KPI_Thresholds!$A$2:$F$12,3,FALSE),"Green",IF(O66&lt;=VLOOKUP("Lead Time Variance %",KPI_Thresholds!$A$2:$F$12,4,FALSE),"Amber","Red")),IF(ABS(O66)&lt;=VLOOKUP("Lead Time Variance %",KPI_Thresholds!$A$2:$F$12,3,FALSE),"Green",IF(ABS(O66)&lt;=VLOOKUP("Lead Time Variance %",KPI_Thresholds!$A$2:$F$12,4,FALSE),"Amber","Red")))))</f>
        <v/>
      </c>
      <c r="Q66" s="18">
        <f>Monthly_Input!N66</f>
        <v/>
      </c>
      <c r="R66" s="16">
        <f>IF(Q66="","",IF(VLOOKUP("Price Variance vs PO",KPI_Thresholds!$A$2:$F$12,2,FALSE)="HIGH",IF(Q66&gt;=VLOOKUP("Price Variance vs PO",KPI_Thresholds!$A$2:$F$12,3,FALSE),"Green",IF(Q66&gt;=VLOOKUP("Price Variance vs PO",KPI_Thresholds!$A$2:$F$12,4,FALSE),"Amber","Red")),IF(VLOOKUP("Price Variance vs PO",KPI_Thresholds!$A$2:$F$12,2,FALSE)="LOW",IF(Q66&lt;=VLOOKUP("Price Variance vs PO",KPI_Thresholds!$A$2:$F$12,3,FALSE),"Green",IF(Q66&lt;=VLOOKUP("Price Variance vs PO",KPI_Thresholds!$A$2:$F$12,4,FALSE),"Amber","Red")),IF(ABS(Q66)&lt;=VLOOKUP("Price Variance vs PO",KPI_Thresholds!$A$2:$F$12,3,FALSE),"Green",IF(ABS(Q66)&lt;=VLOOKUP("Price Variance vs PO",KPI_Thresholds!$A$2:$F$12,4,FALSE),"Amber","Red")))))</f>
        <v/>
      </c>
      <c r="S66" s="19">
        <f>Monthly_Input!O66</f>
        <v/>
      </c>
      <c r="T66" s="16">
        <f>IF(S66="","",IF(VLOOKUP("NCR Acknowledge Time",KPI_Thresholds!$A$2:$F$12,2,FALSE)="HIGH",IF(S66&gt;=VLOOKUP("NCR Acknowledge Time",KPI_Thresholds!$A$2:$F$12,3,FALSE),"Green",IF(S66&gt;=VLOOKUP("NCR Acknowledge Time",KPI_Thresholds!$A$2:$F$12,4,FALSE),"Amber","Red")),IF(VLOOKUP("NCR Acknowledge Time",KPI_Thresholds!$A$2:$F$12,2,FALSE)="LOW",IF(S66&lt;=VLOOKUP("NCR Acknowledge Time",KPI_Thresholds!$A$2:$F$12,3,FALSE),"Green",IF(S66&lt;=VLOOKUP("NCR Acknowledge Time",KPI_Thresholds!$A$2:$F$12,4,FALSE),"Amber","Red")),IF(ABS(S66)&lt;=VLOOKUP("NCR Acknowledge Time",KPI_Thresholds!$A$2:$F$12,3,FALSE),"Green",IF(ABS(S66)&lt;=VLOOKUP("NCR Acknowledge Time",KPI_Thresholds!$A$2:$F$12,4,FALSE),"Amber","Red")))))</f>
        <v/>
      </c>
      <c r="U66" s="19">
        <f>Monthly_Input!P66</f>
        <v/>
      </c>
      <c r="V66" s="16">
        <f>IF(U66="","",IF(VLOOKUP("CAP/8D Closure Time",KPI_Thresholds!$A$2:$F$12,2,FALSE)="HIGH",IF(U66&gt;=VLOOKUP("CAP/8D Closure Time",KPI_Thresholds!$A$2:$F$12,3,FALSE),"Green",IF(U66&gt;=VLOOKUP("CAP/8D Closure Time",KPI_Thresholds!$A$2:$F$12,4,FALSE),"Amber","Red")),IF(VLOOKUP("CAP/8D Closure Time",KPI_Thresholds!$A$2:$F$12,2,FALSE)="LOW",IF(U66&lt;=VLOOKUP("CAP/8D Closure Time",KPI_Thresholds!$A$2:$F$12,3,FALSE),"Green",IF(U66&lt;=VLOOKUP("CAP/8D Closure Time",KPI_Thresholds!$A$2:$F$12,4,FALSE),"Amber","Red")),IF(ABS(U66)&lt;=VLOOKUP("CAP/8D Closure Time",KPI_Thresholds!$A$2:$F$12,3,FALSE),"Green",IF(ABS(U66)&lt;=VLOOKUP("CAP/8D Closure Time",KPI_Thresholds!$A$2:$F$12,4,FALSE),"Amber","Red")))))</f>
        <v/>
      </c>
      <c r="W66" s="18">
        <f>Monthly_Input!Q66</f>
        <v/>
      </c>
      <c r="X66" s="16">
        <f>IF(W66="","",IF(VLOOKUP("Returns/Warranty Rate",KPI_Thresholds!$A$2:$F$12,2,FALSE)="HIGH",IF(W66&gt;=VLOOKUP("Returns/Warranty Rate",KPI_Thresholds!$A$2:$F$12,3,FALSE),"Green",IF(W66&gt;=VLOOKUP("Returns/Warranty Rate",KPI_Thresholds!$A$2:$F$12,4,FALSE),"Amber","Red")),IF(VLOOKUP("Returns/Warranty Rate",KPI_Thresholds!$A$2:$F$12,2,FALSE)="LOW",IF(W66&lt;=VLOOKUP("Returns/Warranty Rate",KPI_Thresholds!$A$2:$F$12,3,FALSE),"Green",IF(W66&lt;=VLOOKUP("Returns/Warranty Rate",KPI_Thresholds!$A$2:$F$12,4,FALSE),"Amber","Red")),IF(ABS(W66)&lt;=VLOOKUP("Returns/Warranty Rate",KPI_Thresholds!$A$2:$F$12,3,FALSE),"Green",IF(ABS(W66)&lt;=VLOOKUP("Returns/Warranty Rate",KPI_Thresholds!$A$2:$F$12,4,FALSE),"Amber","Red")))))</f>
        <v/>
      </c>
      <c r="Y66" s="20">
        <f>IF(A66="","",SUM(IF(D66="Green",100,IF(D66="Amber",50,IF(D66="Red",0,"")))*VLOOKUP("On-Time Delivery (OTD)",KPI_Thresholds!$A$2:$F$12,6,FALSE),IF(F66="Green",100,IF(F66="Amber",50,IF(F66="Red",0,"")))*VLOOKUP("PPM (defective units)",KPI_Thresholds!$A$2:$F$12,6,FALSE),IF(H66="Green",100,IF(H66="Amber",50,IF(H66="Red",0,"")))*VLOOKUP("AQL Acceptance Rate",KPI_Thresholds!$A$2:$F$12,6,FALSE),IF(J66="Green",100,IF(J66="Amber",50,IF(J66="Red",0,"")))*VLOOKUP("COPQ % of spend",KPI_Thresholds!$A$2:$F$12,6,FALSE),IF(L66="Green",100,IF(L66="Amber",50,IF(L66="Red",0,"")))*VLOOKUP("Compliance Pass Rate",KPI_Thresholds!$A$2:$F$12,6,FALSE),IF(N66="Green",100,IF(N66="Amber",50,IF(N66="Red",0,"")))*VLOOKUP("Documentation Accuracy",KPI_Thresholds!$A$2:$F$12,6,FALSE),IF(P66="Green",100,IF(P66="Amber",50,IF(P66="Red",0,"")))*VLOOKUP("Lead Time Variance %",KPI_Thresholds!$A$2:$F$12,6,FALSE),IF(R66="Green",100,IF(R66="Amber",50,IF(R66="Red",0,"")))*VLOOKUP("Price Variance vs PO",KPI_Thresholds!$A$2:$F$12,6,FALSE),IF(T66="Green",100,IF(T66="Amber",50,IF(T66="Red",0,"")))*VLOOKUP("NCR Acknowledge Time",KPI_Thresholds!$A$2:$F$12,6,FALSE),IF(V66="Green",100,IF(V66="Amber",50,IF(V66="Red",0,"")))*VLOOKUP("CAP/8D Closure Time",KPI_Thresholds!$A$2:$F$12,6,FALSE),IF(X66="Green",100,IF(X66="Amber",50,IF(X66="Red",0,"")))*VLOOKUP("Returns/Warranty Rate",KPI_Thresholds!$A$2:$F$12,6,FALSE))/100)</f>
        <v/>
      </c>
      <c r="Z66" s="16">
        <f>IF(A66="","",IF(OR(D66="Red",L66="Red"),"Conditional",IF(Y66&gt;=90,"Preferred",IF(Y66&gt;=75,"Approved","Conditional"))))</f>
        <v/>
      </c>
    </row>
    <row r="67">
      <c r="A67" s="16">
        <f>Monthly_Input!A67</f>
        <v/>
      </c>
      <c r="B67" s="17">
        <f>Monthly_Input!B67</f>
        <v/>
      </c>
      <c r="C67" s="18">
        <f>Monthly_Input!C67</f>
        <v/>
      </c>
      <c r="D67" s="16">
        <f>IF(C67="","",IF(VLOOKUP("On-Time Delivery (OTD)",KPI_Thresholds!$A$2:$F$12,2,FALSE)="HIGH",IF(C67&gt;=VLOOKUP("On-Time Delivery (OTD)",KPI_Thresholds!$A$2:$F$12,3,FALSE),"Green",IF(C67&gt;=VLOOKUP("On-Time Delivery (OTD)",KPI_Thresholds!$A$2:$F$12,4,FALSE),"Amber","Red")),IF(VLOOKUP("On-Time Delivery (OTD)",KPI_Thresholds!$A$2:$F$12,2,FALSE)="LOW",IF(C67&lt;=VLOOKUP("On-Time Delivery (OTD)",KPI_Thresholds!$A$2:$F$12,3,FALSE),"Green",IF(C67&lt;=VLOOKUP("On-Time Delivery (OTD)",KPI_Thresholds!$A$2:$F$12,4,FALSE),"Amber","Red")),IF(ABS(C67)&lt;=VLOOKUP("On-Time Delivery (OTD)",KPI_Thresholds!$A$2:$F$12,3,FALSE),"Green",IF(ABS(C67)&lt;=VLOOKUP("On-Time Delivery (OTD)",KPI_Thresholds!$A$2:$F$12,4,FALSE),"Amber","Red")))))</f>
        <v/>
      </c>
      <c r="E67" s="19">
        <f>Monthly_Input!D67</f>
        <v/>
      </c>
      <c r="F67" s="16">
        <f>IF(E67="","",IF(VLOOKUP("PPM (defective units)",KPI_Thresholds!$A$2:$F$12,2,FALSE)="HIGH",IF(E67&gt;=VLOOKUP("PPM (defective units)",KPI_Thresholds!$A$2:$F$12,3,FALSE),"Green",IF(E67&gt;=VLOOKUP("PPM (defective units)",KPI_Thresholds!$A$2:$F$12,4,FALSE),"Amber","Red")),IF(VLOOKUP("PPM (defective units)",KPI_Thresholds!$A$2:$F$12,2,FALSE)="LOW",IF(E67&lt;=VLOOKUP("PPM (defective units)",KPI_Thresholds!$A$2:$F$12,3,FALSE),"Green",IF(E67&lt;=VLOOKUP("PPM (defective units)",KPI_Thresholds!$A$2:$F$12,4,FALSE),"Amber","Red")),IF(ABS(E67)&lt;=VLOOKUP("PPM (defective units)",KPI_Thresholds!$A$2:$F$12,3,FALSE),"Green",IF(ABS(E67)&lt;=VLOOKUP("PPM (defective units)",KPI_Thresholds!$A$2:$F$12,4,FALSE),"Amber","Red")))))</f>
        <v/>
      </c>
      <c r="G67" s="18">
        <f>Monthly_Input!E67</f>
        <v/>
      </c>
      <c r="H67" s="16">
        <f>IF(G67="","",IF(VLOOKUP("AQL Acceptance Rate",KPI_Thresholds!$A$2:$F$12,2,FALSE)="HIGH",IF(G67&gt;=VLOOKUP("AQL Acceptance Rate",KPI_Thresholds!$A$2:$F$12,3,FALSE),"Green",IF(G67&gt;=VLOOKUP("AQL Acceptance Rate",KPI_Thresholds!$A$2:$F$12,4,FALSE),"Amber","Red")),IF(VLOOKUP("AQL Acceptance Rate",KPI_Thresholds!$A$2:$F$12,2,FALSE)="LOW",IF(G67&lt;=VLOOKUP("AQL Acceptance Rate",KPI_Thresholds!$A$2:$F$12,3,FALSE),"Green",IF(G67&lt;=VLOOKUP("AQL Acceptance Rate",KPI_Thresholds!$A$2:$F$12,4,FALSE),"Amber","Red")),IF(ABS(G67)&lt;=VLOOKUP("AQL Acceptance Rate",KPI_Thresholds!$A$2:$F$12,3,FALSE),"Green",IF(ABS(G67)&lt;=VLOOKUP("AQL Acceptance Rate",KPI_Thresholds!$A$2:$F$12,4,FALSE),"Amber","Red")))))</f>
        <v/>
      </c>
      <c r="I67" s="18">
        <f>Monthly_Input!F67</f>
        <v/>
      </c>
      <c r="J67" s="16">
        <f>IF(I67="","",IF(VLOOKUP("COPQ % of spend",KPI_Thresholds!$A$2:$F$12,2,FALSE)="HIGH",IF(I67&gt;=VLOOKUP("COPQ % of spend",KPI_Thresholds!$A$2:$F$12,3,FALSE),"Green",IF(I67&gt;=VLOOKUP("COPQ % of spend",KPI_Thresholds!$A$2:$F$12,4,FALSE),"Amber","Red")),IF(VLOOKUP("COPQ % of spend",KPI_Thresholds!$A$2:$F$12,2,FALSE)="LOW",IF(I67&lt;=VLOOKUP("COPQ % of spend",KPI_Thresholds!$A$2:$F$12,3,FALSE),"Green",IF(I67&lt;=VLOOKUP("COPQ % of spend",KPI_Thresholds!$A$2:$F$12,4,FALSE),"Amber","Red")),IF(ABS(I67)&lt;=VLOOKUP("COPQ % of spend",KPI_Thresholds!$A$2:$F$12,3,FALSE),"Green",IF(ABS(I67)&lt;=VLOOKUP("COPQ % of spend",KPI_Thresholds!$A$2:$F$12,4,FALSE),"Amber","Red")))))</f>
        <v/>
      </c>
      <c r="K67" s="18">
        <f>Monthly_Input!G67</f>
        <v/>
      </c>
      <c r="L67" s="16">
        <f>IF(K67="","",IF(VLOOKUP("Compliance Pass Rate",KPI_Thresholds!$A$2:$F$12,2,FALSE)="HIGH",IF(K67&gt;=VLOOKUP("Compliance Pass Rate",KPI_Thresholds!$A$2:$F$12,3,FALSE),"Green",IF(K67&gt;=VLOOKUP("Compliance Pass Rate",KPI_Thresholds!$A$2:$F$12,4,FALSE),"Amber","Red")),IF(VLOOKUP("Compliance Pass Rate",KPI_Thresholds!$A$2:$F$12,2,FALSE)="LOW",IF(K67&lt;=VLOOKUP("Compliance Pass Rate",KPI_Thresholds!$A$2:$F$12,3,FALSE),"Green",IF(K67&lt;=VLOOKUP("Compliance Pass Rate",KPI_Thresholds!$A$2:$F$12,4,FALSE),"Amber","Red")),IF(ABS(K67)&lt;=VLOOKUP("Compliance Pass Rate",KPI_Thresholds!$A$2:$F$12,3,FALSE),"Green",IF(ABS(K67)&lt;=VLOOKUP("Compliance Pass Rate",KPI_Thresholds!$A$2:$F$12,4,FALSE),"Amber","Red")))))</f>
        <v/>
      </c>
      <c r="M67" s="18">
        <f>Monthly_Input!H67</f>
        <v/>
      </c>
      <c r="N67" s="16">
        <f>IF(M67="","",IF(VLOOKUP("Documentation Accuracy",KPI_Thresholds!$A$2:$F$12,2,FALSE)="HIGH",IF(M67&gt;=VLOOKUP("Documentation Accuracy",KPI_Thresholds!$A$2:$F$12,3,FALSE),"Green",IF(M67&gt;=VLOOKUP("Documentation Accuracy",KPI_Thresholds!$A$2:$F$12,4,FALSE),"Amber","Red")),IF(VLOOKUP("Documentation Accuracy",KPI_Thresholds!$A$2:$F$12,2,FALSE)="LOW",IF(M67&lt;=VLOOKUP("Documentation Accuracy",KPI_Thresholds!$A$2:$F$12,3,FALSE),"Green",IF(M67&lt;=VLOOKUP("Documentation Accuracy",KPI_Thresholds!$A$2:$F$12,4,FALSE),"Amber","Red")),IF(ABS(M67)&lt;=VLOOKUP("Documentation Accuracy",KPI_Thresholds!$A$2:$F$12,3,FALSE),"Green",IF(ABS(M67)&lt;=VLOOKUP("Documentation Accuracy",KPI_Thresholds!$A$2:$F$12,4,FALSE),"Amber","Red")))))</f>
        <v/>
      </c>
      <c r="O67" s="18">
        <f>Monthly_Input!K67</f>
        <v/>
      </c>
      <c r="P67" s="16">
        <f>IF(O67="","",IF(VLOOKUP("Lead Time Variance %",KPI_Thresholds!$A$2:$F$12,2,FALSE)="HIGH",IF(O67&gt;=VLOOKUP("Lead Time Variance %",KPI_Thresholds!$A$2:$F$12,3,FALSE),"Green",IF(O67&gt;=VLOOKUP("Lead Time Variance %",KPI_Thresholds!$A$2:$F$12,4,FALSE),"Amber","Red")),IF(VLOOKUP("Lead Time Variance %",KPI_Thresholds!$A$2:$F$12,2,FALSE)="LOW",IF(O67&lt;=VLOOKUP("Lead Time Variance %",KPI_Thresholds!$A$2:$F$12,3,FALSE),"Green",IF(O67&lt;=VLOOKUP("Lead Time Variance %",KPI_Thresholds!$A$2:$F$12,4,FALSE),"Amber","Red")),IF(ABS(O67)&lt;=VLOOKUP("Lead Time Variance %",KPI_Thresholds!$A$2:$F$12,3,FALSE),"Green",IF(ABS(O67)&lt;=VLOOKUP("Lead Time Variance %",KPI_Thresholds!$A$2:$F$12,4,FALSE),"Amber","Red")))))</f>
        <v/>
      </c>
      <c r="Q67" s="18">
        <f>Monthly_Input!N67</f>
        <v/>
      </c>
      <c r="R67" s="16">
        <f>IF(Q67="","",IF(VLOOKUP("Price Variance vs PO",KPI_Thresholds!$A$2:$F$12,2,FALSE)="HIGH",IF(Q67&gt;=VLOOKUP("Price Variance vs PO",KPI_Thresholds!$A$2:$F$12,3,FALSE),"Green",IF(Q67&gt;=VLOOKUP("Price Variance vs PO",KPI_Thresholds!$A$2:$F$12,4,FALSE),"Amber","Red")),IF(VLOOKUP("Price Variance vs PO",KPI_Thresholds!$A$2:$F$12,2,FALSE)="LOW",IF(Q67&lt;=VLOOKUP("Price Variance vs PO",KPI_Thresholds!$A$2:$F$12,3,FALSE),"Green",IF(Q67&lt;=VLOOKUP("Price Variance vs PO",KPI_Thresholds!$A$2:$F$12,4,FALSE),"Amber","Red")),IF(ABS(Q67)&lt;=VLOOKUP("Price Variance vs PO",KPI_Thresholds!$A$2:$F$12,3,FALSE),"Green",IF(ABS(Q67)&lt;=VLOOKUP("Price Variance vs PO",KPI_Thresholds!$A$2:$F$12,4,FALSE),"Amber","Red")))))</f>
        <v/>
      </c>
      <c r="S67" s="19">
        <f>Monthly_Input!O67</f>
        <v/>
      </c>
      <c r="T67" s="16">
        <f>IF(S67="","",IF(VLOOKUP("NCR Acknowledge Time",KPI_Thresholds!$A$2:$F$12,2,FALSE)="HIGH",IF(S67&gt;=VLOOKUP("NCR Acknowledge Time",KPI_Thresholds!$A$2:$F$12,3,FALSE),"Green",IF(S67&gt;=VLOOKUP("NCR Acknowledge Time",KPI_Thresholds!$A$2:$F$12,4,FALSE),"Amber","Red")),IF(VLOOKUP("NCR Acknowledge Time",KPI_Thresholds!$A$2:$F$12,2,FALSE)="LOW",IF(S67&lt;=VLOOKUP("NCR Acknowledge Time",KPI_Thresholds!$A$2:$F$12,3,FALSE),"Green",IF(S67&lt;=VLOOKUP("NCR Acknowledge Time",KPI_Thresholds!$A$2:$F$12,4,FALSE),"Amber","Red")),IF(ABS(S67)&lt;=VLOOKUP("NCR Acknowledge Time",KPI_Thresholds!$A$2:$F$12,3,FALSE),"Green",IF(ABS(S67)&lt;=VLOOKUP("NCR Acknowledge Time",KPI_Thresholds!$A$2:$F$12,4,FALSE),"Amber","Red")))))</f>
        <v/>
      </c>
      <c r="U67" s="19">
        <f>Monthly_Input!P67</f>
        <v/>
      </c>
      <c r="V67" s="16">
        <f>IF(U67="","",IF(VLOOKUP("CAP/8D Closure Time",KPI_Thresholds!$A$2:$F$12,2,FALSE)="HIGH",IF(U67&gt;=VLOOKUP("CAP/8D Closure Time",KPI_Thresholds!$A$2:$F$12,3,FALSE),"Green",IF(U67&gt;=VLOOKUP("CAP/8D Closure Time",KPI_Thresholds!$A$2:$F$12,4,FALSE),"Amber","Red")),IF(VLOOKUP("CAP/8D Closure Time",KPI_Thresholds!$A$2:$F$12,2,FALSE)="LOW",IF(U67&lt;=VLOOKUP("CAP/8D Closure Time",KPI_Thresholds!$A$2:$F$12,3,FALSE),"Green",IF(U67&lt;=VLOOKUP("CAP/8D Closure Time",KPI_Thresholds!$A$2:$F$12,4,FALSE),"Amber","Red")),IF(ABS(U67)&lt;=VLOOKUP("CAP/8D Closure Time",KPI_Thresholds!$A$2:$F$12,3,FALSE),"Green",IF(ABS(U67)&lt;=VLOOKUP("CAP/8D Closure Time",KPI_Thresholds!$A$2:$F$12,4,FALSE),"Amber","Red")))))</f>
        <v/>
      </c>
      <c r="W67" s="18">
        <f>Monthly_Input!Q67</f>
        <v/>
      </c>
      <c r="X67" s="16">
        <f>IF(W67="","",IF(VLOOKUP("Returns/Warranty Rate",KPI_Thresholds!$A$2:$F$12,2,FALSE)="HIGH",IF(W67&gt;=VLOOKUP("Returns/Warranty Rate",KPI_Thresholds!$A$2:$F$12,3,FALSE),"Green",IF(W67&gt;=VLOOKUP("Returns/Warranty Rate",KPI_Thresholds!$A$2:$F$12,4,FALSE),"Amber","Red")),IF(VLOOKUP("Returns/Warranty Rate",KPI_Thresholds!$A$2:$F$12,2,FALSE)="LOW",IF(W67&lt;=VLOOKUP("Returns/Warranty Rate",KPI_Thresholds!$A$2:$F$12,3,FALSE),"Green",IF(W67&lt;=VLOOKUP("Returns/Warranty Rate",KPI_Thresholds!$A$2:$F$12,4,FALSE),"Amber","Red")),IF(ABS(W67)&lt;=VLOOKUP("Returns/Warranty Rate",KPI_Thresholds!$A$2:$F$12,3,FALSE),"Green",IF(ABS(W67)&lt;=VLOOKUP("Returns/Warranty Rate",KPI_Thresholds!$A$2:$F$12,4,FALSE),"Amber","Red")))))</f>
        <v/>
      </c>
      <c r="Y67" s="20">
        <f>IF(A67="","",SUM(IF(D67="Green",100,IF(D67="Amber",50,IF(D67="Red",0,"")))*VLOOKUP("On-Time Delivery (OTD)",KPI_Thresholds!$A$2:$F$12,6,FALSE),IF(F67="Green",100,IF(F67="Amber",50,IF(F67="Red",0,"")))*VLOOKUP("PPM (defective units)",KPI_Thresholds!$A$2:$F$12,6,FALSE),IF(H67="Green",100,IF(H67="Amber",50,IF(H67="Red",0,"")))*VLOOKUP("AQL Acceptance Rate",KPI_Thresholds!$A$2:$F$12,6,FALSE),IF(J67="Green",100,IF(J67="Amber",50,IF(J67="Red",0,"")))*VLOOKUP("COPQ % of spend",KPI_Thresholds!$A$2:$F$12,6,FALSE),IF(L67="Green",100,IF(L67="Amber",50,IF(L67="Red",0,"")))*VLOOKUP("Compliance Pass Rate",KPI_Thresholds!$A$2:$F$12,6,FALSE),IF(N67="Green",100,IF(N67="Amber",50,IF(N67="Red",0,"")))*VLOOKUP("Documentation Accuracy",KPI_Thresholds!$A$2:$F$12,6,FALSE),IF(P67="Green",100,IF(P67="Amber",50,IF(P67="Red",0,"")))*VLOOKUP("Lead Time Variance %",KPI_Thresholds!$A$2:$F$12,6,FALSE),IF(R67="Green",100,IF(R67="Amber",50,IF(R67="Red",0,"")))*VLOOKUP("Price Variance vs PO",KPI_Thresholds!$A$2:$F$12,6,FALSE),IF(T67="Green",100,IF(T67="Amber",50,IF(T67="Red",0,"")))*VLOOKUP("NCR Acknowledge Time",KPI_Thresholds!$A$2:$F$12,6,FALSE),IF(V67="Green",100,IF(V67="Amber",50,IF(V67="Red",0,"")))*VLOOKUP("CAP/8D Closure Time",KPI_Thresholds!$A$2:$F$12,6,FALSE),IF(X67="Green",100,IF(X67="Amber",50,IF(X67="Red",0,"")))*VLOOKUP("Returns/Warranty Rate",KPI_Thresholds!$A$2:$F$12,6,FALSE))/100)</f>
        <v/>
      </c>
      <c r="Z67" s="16">
        <f>IF(A67="","",IF(OR(D67="Red",L67="Red"),"Conditional",IF(Y67&gt;=90,"Preferred",IF(Y67&gt;=75,"Approved","Conditional"))))</f>
        <v/>
      </c>
    </row>
    <row r="68">
      <c r="A68" s="16">
        <f>Monthly_Input!A68</f>
        <v/>
      </c>
      <c r="B68" s="17">
        <f>Monthly_Input!B68</f>
        <v/>
      </c>
      <c r="C68" s="18">
        <f>Monthly_Input!C68</f>
        <v/>
      </c>
      <c r="D68" s="16">
        <f>IF(C68="","",IF(VLOOKUP("On-Time Delivery (OTD)",KPI_Thresholds!$A$2:$F$12,2,FALSE)="HIGH",IF(C68&gt;=VLOOKUP("On-Time Delivery (OTD)",KPI_Thresholds!$A$2:$F$12,3,FALSE),"Green",IF(C68&gt;=VLOOKUP("On-Time Delivery (OTD)",KPI_Thresholds!$A$2:$F$12,4,FALSE),"Amber","Red")),IF(VLOOKUP("On-Time Delivery (OTD)",KPI_Thresholds!$A$2:$F$12,2,FALSE)="LOW",IF(C68&lt;=VLOOKUP("On-Time Delivery (OTD)",KPI_Thresholds!$A$2:$F$12,3,FALSE),"Green",IF(C68&lt;=VLOOKUP("On-Time Delivery (OTD)",KPI_Thresholds!$A$2:$F$12,4,FALSE),"Amber","Red")),IF(ABS(C68)&lt;=VLOOKUP("On-Time Delivery (OTD)",KPI_Thresholds!$A$2:$F$12,3,FALSE),"Green",IF(ABS(C68)&lt;=VLOOKUP("On-Time Delivery (OTD)",KPI_Thresholds!$A$2:$F$12,4,FALSE),"Amber","Red")))))</f>
        <v/>
      </c>
      <c r="E68" s="19">
        <f>Monthly_Input!D68</f>
        <v/>
      </c>
      <c r="F68" s="16">
        <f>IF(E68="","",IF(VLOOKUP("PPM (defective units)",KPI_Thresholds!$A$2:$F$12,2,FALSE)="HIGH",IF(E68&gt;=VLOOKUP("PPM (defective units)",KPI_Thresholds!$A$2:$F$12,3,FALSE),"Green",IF(E68&gt;=VLOOKUP("PPM (defective units)",KPI_Thresholds!$A$2:$F$12,4,FALSE),"Amber","Red")),IF(VLOOKUP("PPM (defective units)",KPI_Thresholds!$A$2:$F$12,2,FALSE)="LOW",IF(E68&lt;=VLOOKUP("PPM (defective units)",KPI_Thresholds!$A$2:$F$12,3,FALSE),"Green",IF(E68&lt;=VLOOKUP("PPM (defective units)",KPI_Thresholds!$A$2:$F$12,4,FALSE),"Amber","Red")),IF(ABS(E68)&lt;=VLOOKUP("PPM (defective units)",KPI_Thresholds!$A$2:$F$12,3,FALSE),"Green",IF(ABS(E68)&lt;=VLOOKUP("PPM (defective units)",KPI_Thresholds!$A$2:$F$12,4,FALSE),"Amber","Red")))))</f>
        <v/>
      </c>
      <c r="G68" s="18">
        <f>Monthly_Input!E68</f>
        <v/>
      </c>
      <c r="H68" s="16">
        <f>IF(G68="","",IF(VLOOKUP("AQL Acceptance Rate",KPI_Thresholds!$A$2:$F$12,2,FALSE)="HIGH",IF(G68&gt;=VLOOKUP("AQL Acceptance Rate",KPI_Thresholds!$A$2:$F$12,3,FALSE),"Green",IF(G68&gt;=VLOOKUP("AQL Acceptance Rate",KPI_Thresholds!$A$2:$F$12,4,FALSE),"Amber","Red")),IF(VLOOKUP("AQL Acceptance Rate",KPI_Thresholds!$A$2:$F$12,2,FALSE)="LOW",IF(G68&lt;=VLOOKUP("AQL Acceptance Rate",KPI_Thresholds!$A$2:$F$12,3,FALSE),"Green",IF(G68&lt;=VLOOKUP("AQL Acceptance Rate",KPI_Thresholds!$A$2:$F$12,4,FALSE),"Amber","Red")),IF(ABS(G68)&lt;=VLOOKUP("AQL Acceptance Rate",KPI_Thresholds!$A$2:$F$12,3,FALSE),"Green",IF(ABS(G68)&lt;=VLOOKUP("AQL Acceptance Rate",KPI_Thresholds!$A$2:$F$12,4,FALSE),"Amber","Red")))))</f>
        <v/>
      </c>
      <c r="I68" s="18">
        <f>Monthly_Input!F68</f>
        <v/>
      </c>
      <c r="J68" s="16">
        <f>IF(I68="","",IF(VLOOKUP("COPQ % of spend",KPI_Thresholds!$A$2:$F$12,2,FALSE)="HIGH",IF(I68&gt;=VLOOKUP("COPQ % of spend",KPI_Thresholds!$A$2:$F$12,3,FALSE),"Green",IF(I68&gt;=VLOOKUP("COPQ % of spend",KPI_Thresholds!$A$2:$F$12,4,FALSE),"Amber","Red")),IF(VLOOKUP("COPQ % of spend",KPI_Thresholds!$A$2:$F$12,2,FALSE)="LOW",IF(I68&lt;=VLOOKUP("COPQ % of spend",KPI_Thresholds!$A$2:$F$12,3,FALSE),"Green",IF(I68&lt;=VLOOKUP("COPQ % of spend",KPI_Thresholds!$A$2:$F$12,4,FALSE),"Amber","Red")),IF(ABS(I68)&lt;=VLOOKUP("COPQ % of spend",KPI_Thresholds!$A$2:$F$12,3,FALSE),"Green",IF(ABS(I68)&lt;=VLOOKUP("COPQ % of spend",KPI_Thresholds!$A$2:$F$12,4,FALSE),"Amber","Red")))))</f>
        <v/>
      </c>
      <c r="K68" s="18">
        <f>Monthly_Input!G68</f>
        <v/>
      </c>
      <c r="L68" s="16">
        <f>IF(K68="","",IF(VLOOKUP("Compliance Pass Rate",KPI_Thresholds!$A$2:$F$12,2,FALSE)="HIGH",IF(K68&gt;=VLOOKUP("Compliance Pass Rate",KPI_Thresholds!$A$2:$F$12,3,FALSE),"Green",IF(K68&gt;=VLOOKUP("Compliance Pass Rate",KPI_Thresholds!$A$2:$F$12,4,FALSE),"Amber","Red")),IF(VLOOKUP("Compliance Pass Rate",KPI_Thresholds!$A$2:$F$12,2,FALSE)="LOW",IF(K68&lt;=VLOOKUP("Compliance Pass Rate",KPI_Thresholds!$A$2:$F$12,3,FALSE),"Green",IF(K68&lt;=VLOOKUP("Compliance Pass Rate",KPI_Thresholds!$A$2:$F$12,4,FALSE),"Amber","Red")),IF(ABS(K68)&lt;=VLOOKUP("Compliance Pass Rate",KPI_Thresholds!$A$2:$F$12,3,FALSE),"Green",IF(ABS(K68)&lt;=VLOOKUP("Compliance Pass Rate",KPI_Thresholds!$A$2:$F$12,4,FALSE),"Amber","Red")))))</f>
        <v/>
      </c>
      <c r="M68" s="18">
        <f>Monthly_Input!H68</f>
        <v/>
      </c>
      <c r="N68" s="16">
        <f>IF(M68="","",IF(VLOOKUP("Documentation Accuracy",KPI_Thresholds!$A$2:$F$12,2,FALSE)="HIGH",IF(M68&gt;=VLOOKUP("Documentation Accuracy",KPI_Thresholds!$A$2:$F$12,3,FALSE),"Green",IF(M68&gt;=VLOOKUP("Documentation Accuracy",KPI_Thresholds!$A$2:$F$12,4,FALSE),"Amber","Red")),IF(VLOOKUP("Documentation Accuracy",KPI_Thresholds!$A$2:$F$12,2,FALSE)="LOW",IF(M68&lt;=VLOOKUP("Documentation Accuracy",KPI_Thresholds!$A$2:$F$12,3,FALSE),"Green",IF(M68&lt;=VLOOKUP("Documentation Accuracy",KPI_Thresholds!$A$2:$F$12,4,FALSE),"Amber","Red")),IF(ABS(M68)&lt;=VLOOKUP("Documentation Accuracy",KPI_Thresholds!$A$2:$F$12,3,FALSE),"Green",IF(ABS(M68)&lt;=VLOOKUP("Documentation Accuracy",KPI_Thresholds!$A$2:$F$12,4,FALSE),"Amber","Red")))))</f>
        <v/>
      </c>
      <c r="O68" s="18">
        <f>Monthly_Input!K68</f>
        <v/>
      </c>
      <c r="P68" s="16">
        <f>IF(O68="","",IF(VLOOKUP("Lead Time Variance %",KPI_Thresholds!$A$2:$F$12,2,FALSE)="HIGH",IF(O68&gt;=VLOOKUP("Lead Time Variance %",KPI_Thresholds!$A$2:$F$12,3,FALSE),"Green",IF(O68&gt;=VLOOKUP("Lead Time Variance %",KPI_Thresholds!$A$2:$F$12,4,FALSE),"Amber","Red")),IF(VLOOKUP("Lead Time Variance %",KPI_Thresholds!$A$2:$F$12,2,FALSE)="LOW",IF(O68&lt;=VLOOKUP("Lead Time Variance %",KPI_Thresholds!$A$2:$F$12,3,FALSE),"Green",IF(O68&lt;=VLOOKUP("Lead Time Variance %",KPI_Thresholds!$A$2:$F$12,4,FALSE),"Amber","Red")),IF(ABS(O68)&lt;=VLOOKUP("Lead Time Variance %",KPI_Thresholds!$A$2:$F$12,3,FALSE),"Green",IF(ABS(O68)&lt;=VLOOKUP("Lead Time Variance %",KPI_Thresholds!$A$2:$F$12,4,FALSE),"Amber","Red")))))</f>
        <v/>
      </c>
      <c r="Q68" s="18">
        <f>Monthly_Input!N68</f>
        <v/>
      </c>
      <c r="R68" s="16">
        <f>IF(Q68="","",IF(VLOOKUP("Price Variance vs PO",KPI_Thresholds!$A$2:$F$12,2,FALSE)="HIGH",IF(Q68&gt;=VLOOKUP("Price Variance vs PO",KPI_Thresholds!$A$2:$F$12,3,FALSE),"Green",IF(Q68&gt;=VLOOKUP("Price Variance vs PO",KPI_Thresholds!$A$2:$F$12,4,FALSE),"Amber","Red")),IF(VLOOKUP("Price Variance vs PO",KPI_Thresholds!$A$2:$F$12,2,FALSE)="LOW",IF(Q68&lt;=VLOOKUP("Price Variance vs PO",KPI_Thresholds!$A$2:$F$12,3,FALSE),"Green",IF(Q68&lt;=VLOOKUP("Price Variance vs PO",KPI_Thresholds!$A$2:$F$12,4,FALSE),"Amber","Red")),IF(ABS(Q68)&lt;=VLOOKUP("Price Variance vs PO",KPI_Thresholds!$A$2:$F$12,3,FALSE),"Green",IF(ABS(Q68)&lt;=VLOOKUP("Price Variance vs PO",KPI_Thresholds!$A$2:$F$12,4,FALSE),"Amber","Red")))))</f>
        <v/>
      </c>
      <c r="S68" s="19">
        <f>Monthly_Input!O68</f>
        <v/>
      </c>
      <c r="T68" s="16">
        <f>IF(S68="","",IF(VLOOKUP("NCR Acknowledge Time",KPI_Thresholds!$A$2:$F$12,2,FALSE)="HIGH",IF(S68&gt;=VLOOKUP("NCR Acknowledge Time",KPI_Thresholds!$A$2:$F$12,3,FALSE),"Green",IF(S68&gt;=VLOOKUP("NCR Acknowledge Time",KPI_Thresholds!$A$2:$F$12,4,FALSE),"Amber","Red")),IF(VLOOKUP("NCR Acknowledge Time",KPI_Thresholds!$A$2:$F$12,2,FALSE)="LOW",IF(S68&lt;=VLOOKUP("NCR Acknowledge Time",KPI_Thresholds!$A$2:$F$12,3,FALSE),"Green",IF(S68&lt;=VLOOKUP("NCR Acknowledge Time",KPI_Thresholds!$A$2:$F$12,4,FALSE),"Amber","Red")),IF(ABS(S68)&lt;=VLOOKUP("NCR Acknowledge Time",KPI_Thresholds!$A$2:$F$12,3,FALSE),"Green",IF(ABS(S68)&lt;=VLOOKUP("NCR Acknowledge Time",KPI_Thresholds!$A$2:$F$12,4,FALSE),"Amber","Red")))))</f>
        <v/>
      </c>
      <c r="U68" s="19">
        <f>Monthly_Input!P68</f>
        <v/>
      </c>
      <c r="V68" s="16">
        <f>IF(U68="","",IF(VLOOKUP("CAP/8D Closure Time",KPI_Thresholds!$A$2:$F$12,2,FALSE)="HIGH",IF(U68&gt;=VLOOKUP("CAP/8D Closure Time",KPI_Thresholds!$A$2:$F$12,3,FALSE),"Green",IF(U68&gt;=VLOOKUP("CAP/8D Closure Time",KPI_Thresholds!$A$2:$F$12,4,FALSE),"Amber","Red")),IF(VLOOKUP("CAP/8D Closure Time",KPI_Thresholds!$A$2:$F$12,2,FALSE)="LOW",IF(U68&lt;=VLOOKUP("CAP/8D Closure Time",KPI_Thresholds!$A$2:$F$12,3,FALSE),"Green",IF(U68&lt;=VLOOKUP("CAP/8D Closure Time",KPI_Thresholds!$A$2:$F$12,4,FALSE),"Amber","Red")),IF(ABS(U68)&lt;=VLOOKUP("CAP/8D Closure Time",KPI_Thresholds!$A$2:$F$12,3,FALSE),"Green",IF(ABS(U68)&lt;=VLOOKUP("CAP/8D Closure Time",KPI_Thresholds!$A$2:$F$12,4,FALSE),"Amber","Red")))))</f>
        <v/>
      </c>
      <c r="W68" s="18">
        <f>Monthly_Input!Q68</f>
        <v/>
      </c>
      <c r="X68" s="16">
        <f>IF(W68="","",IF(VLOOKUP("Returns/Warranty Rate",KPI_Thresholds!$A$2:$F$12,2,FALSE)="HIGH",IF(W68&gt;=VLOOKUP("Returns/Warranty Rate",KPI_Thresholds!$A$2:$F$12,3,FALSE),"Green",IF(W68&gt;=VLOOKUP("Returns/Warranty Rate",KPI_Thresholds!$A$2:$F$12,4,FALSE),"Amber","Red")),IF(VLOOKUP("Returns/Warranty Rate",KPI_Thresholds!$A$2:$F$12,2,FALSE)="LOW",IF(W68&lt;=VLOOKUP("Returns/Warranty Rate",KPI_Thresholds!$A$2:$F$12,3,FALSE),"Green",IF(W68&lt;=VLOOKUP("Returns/Warranty Rate",KPI_Thresholds!$A$2:$F$12,4,FALSE),"Amber","Red")),IF(ABS(W68)&lt;=VLOOKUP("Returns/Warranty Rate",KPI_Thresholds!$A$2:$F$12,3,FALSE),"Green",IF(ABS(W68)&lt;=VLOOKUP("Returns/Warranty Rate",KPI_Thresholds!$A$2:$F$12,4,FALSE),"Amber","Red")))))</f>
        <v/>
      </c>
      <c r="Y68" s="20">
        <f>IF(A68="","",SUM(IF(D68="Green",100,IF(D68="Amber",50,IF(D68="Red",0,"")))*VLOOKUP("On-Time Delivery (OTD)",KPI_Thresholds!$A$2:$F$12,6,FALSE),IF(F68="Green",100,IF(F68="Amber",50,IF(F68="Red",0,"")))*VLOOKUP("PPM (defective units)",KPI_Thresholds!$A$2:$F$12,6,FALSE),IF(H68="Green",100,IF(H68="Amber",50,IF(H68="Red",0,"")))*VLOOKUP("AQL Acceptance Rate",KPI_Thresholds!$A$2:$F$12,6,FALSE),IF(J68="Green",100,IF(J68="Amber",50,IF(J68="Red",0,"")))*VLOOKUP("COPQ % of spend",KPI_Thresholds!$A$2:$F$12,6,FALSE),IF(L68="Green",100,IF(L68="Amber",50,IF(L68="Red",0,"")))*VLOOKUP("Compliance Pass Rate",KPI_Thresholds!$A$2:$F$12,6,FALSE),IF(N68="Green",100,IF(N68="Amber",50,IF(N68="Red",0,"")))*VLOOKUP("Documentation Accuracy",KPI_Thresholds!$A$2:$F$12,6,FALSE),IF(P68="Green",100,IF(P68="Amber",50,IF(P68="Red",0,"")))*VLOOKUP("Lead Time Variance %",KPI_Thresholds!$A$2:$F$12,6,FALSE),IF(R68="Green",100,IF(R68="Amber",50,IF(R68="Red",0,"")))*VLOOKUP("Price Variance vs PO",KPI_Thresholds!$A$2:$F$12,6,FALSE),IF(T68="Green",100,IF(T68="Amber",50,IF(T68="Red",0,"")))*VLOOKUP("NCR Acknowledge Time",KPI_Thresholds!$A$2:$F$12,6,FALSE),IF(V68="Green",100,IF(V68="Amber",50,IF(V68="Red",0,"")))*VLOOKUP("CAP/8D Closure Time",KPI_Thresholds!$A$2:$F$12,6,FALSE),IF(X68="Green",100,IF(X68="Amber",50,IF(X68="Red",0,"")))*VLOOKUP("Returns/Warranty Rate",KPI_Thresholds!$A$2:$F$12,6,FALSE))/100)</f>
        <v/>
      </c>
      <c r="Z68" s="16">
        <f>IF(A68="","",IF(OR(D68="Red",L68="Red"),"Conditional",IF(Y68&gt;=90,"Preferred",IF(Y68&gt;=75,"Approved","Conditional"))))</f>
        <v/>
      </c>
    </row>
    <row r="69">
      <c r="A69" s="16">
        <f>Monthly_Input!A69</f>
        <v/>
      </c>
      <c r="B69" s="17">
        <f>Monthly_Input!B69</f>
        <v/>
      </c>
      <c r="C69" s="18">
        <f>Monthly_Input!C69</f>
        <v/>
      </c>
      <c r="D69" s="16">
        <f>IF(C69="","",IF(VLOOKUP("On-Time Delivery (OTD)",KPI_Thresholds!$A$2:$F$12,2,FALSE)="HIGH",IF(C69&gt;=VLOOKUP("On-Time Delivery (OTD)",KPI_Thresholds!$A$2:$F$12,3,FALSE),"Green",IF(C69&gt;=VLOOKUP("On-Time Delivery (OTD)",KPI_Thresholds!$A$2:$F$12,4,FALSE),"Amber","Red")),IF(VLOOKUP("On-Time Delivery (OTD)",KPI_Thresholds!$A$2:$F$12,2,FALSE)="LOW",IF(C69&lt;=VLOOKUP("On-Time Delivery (OTD)",KPI_Thresholds!$A$2:$F$12,3,FALSE),"Green",IF(C69&lt;=VLOOKUP("On-Time Delivery (OTD)",KPI_Thresholds!$A$2:$F$12,4,FALSE),"Amber","Red")),IF(ABS(C69)&lt;=VLOOKUP("On-Time Delivery (OTD)",KPI_Thresholds!$A$2:$F$12,3,FALSE),"Green",IF(ABS(C69)&lt;=VLOOKUP("On-Time Delivery (OTD)",KPI_Thresholds!$A$2:$F$12,4,FALSE),"Amber","Red")))))</f>
        <v/>
      </c>
      <c r="E69" s="19">
        <f>Monthly_Input!D69</f>
        <v/>
      </c>
      <c r="F69" s="16">
        <f>IF(E69="","",IF(VLOOKUP("PPM (defective units)",KPI_Thresholds!$A$2:$F$12,2,FALSE)="HIGH",IF(E69&gt;=VLOOKUP("PPM (defective units)",KPI_Thresholds!$A$2:$F$12,3,FALSE),"Green",IF(E69&gt;=VLOOKUP("PPM (defective units)",KPI_Thresholds!$A$2:$F$12,4,FALSE),"Amber","Red")),IF(VLOOKUP("PPM (defective units)",KPI_Thresholds!$A$2:$F$12,2,FALSE)="LOW",IF(E69&lt;=VLOOKUP("PPM (defective units)",KPI_Thresholds!$A$2:$F$12,3,FALSE),"Green",IF(E69&lt;=VLOOKUP("PPM (defective units)",KPI_Thresholds!$A$2:$F$12,4,FALSE),"Amber","Red")),IF(ABS(E69)&lt;=VLOOKUP("PPM (defective units)",KPI_Thresholds!$A$2:$F$12,3,FALSE),"Green",IF(ABS(E69)&lt;=VLOOKUP("PPM (defective units)",KPI_Thresholds!$A$2:$F$12,4,FALSE),"Amber","Red")))))</f>
        <v/>
      </c>
      <c r="G69" s="18">
        <f>Monthly_Input!E69</f>
        <v/>
      </c>
      <c r="H69" s="16">
        <f>IF(G69="","",IF(VLOOKUP("AQL Acceptance Rate",KPI_Thresholds!$A$2:$F$12,2,FALSE)="HIGH",IF(G69&gt;=VLOOKUP("AQL Acceptance Rate",KPI_Thresholds!$A$2:$F$12,3,FALSE),"Green",IF(G69&gt;=VLOOKUP("AQL Acceptance Rate",KPI_Thresholds!$A$2:$F$12,4,FALSE),"Amber","Red")),IF(VLOOKUP("AQL Acceptance Rate",KPI_Thresholds!$A$2:$F$12,2,FALSE)="LOW",IF(G69&lt;=VLOOKUP("AQL Acceptance Rate",KPI_Thresholds!$A$2:$F$12,3,FALSE),"Green",IF(G69&lt;=VLOOKUP("AQL Acceptance Rate",KPI_Thresholds!$A$2:$F$12,4,FALSE),"Amber","Red")),IF(ABS(G69)&lt;=VLOOKUP("AQL Acceptance Rate",KPI_Thresholds!$A$2:$F$12,3,FALSE),"Green",IF(ABS(G69)&lt;=VLOOKUP("AQL Acceptance Rate",KPI_Thresholds!$A$2:$F$12,4,FALSE),"Amber","Red")))))</f>
        <v/>
      </c>
      <c r="I69" s="18">
        <f>Monthly_Input!F69</f>
        <v/>
      </c>
      <c r="J69" s="16">
        <f>IF(I69="","",IF(VLOOKUP("COPQ % of spend",KPI_Thresholds!$A$2:$F$12,2,FALSE)="HIGH",IF(I69&gt;=VLOOKUP("COPQ % of spend",KPI_Thresholds!$A$2:$F$12,3,FALSE),"Green",IF(I69&gt;=VLOOKUP("COPQ % of spend",KPI_Thresholds!$A$2:$F$12,4,FALSE),"Amber","Red")),IF(VLOOKUP("COPQ % of spend",KPI_Thresholds!$A$2:$F$12,2,FALSE)="LOW",IF(I69&lt;=VLOOKUP("COPQ % of spend",KPI_Thresholds!$A$2:$F$12,3,FALSE),"Green",IF(I69&lt;=VLOOKUP("COPQ % of spend",KPI_Thresholds!$A$2:$F$12,4,FALSE),"Amber","Red")),IF(ABS(I69)&lt;=VLOOKUP("COPQ % of spend",KPI_Thresholds!$A$2:$F$12,3,FALSE),"Green",IF(ABS(I69)&lt;=VLOOKUP("COPQ % of spend",KPI_Thresholds!$A$2:$F$12,4,FALSE),"Amber","Red")))))</f>
        <v/>
      </c>
      <c r="K69" s="18">
        <f>Monthly_Input!G69</f>
        <v/>
      </c>
      <c r="L69" s="16">
        <f>IF(K69="","",IF(VLOOKUP("Compliance Pass Rate",KPI_Thresholds!$A$2:$F$12,2,FALSE)="HIGH",IF(K69&gt;=VLOOKUP("Compliance Pass Rate",KPI_Thresholds!$A$2:$F$12,3,FALSE),"Green",IF(K69&gt;=VLOOKUP("Compliance Pass Rate",KPI_Thresholds!$A$2:$F$12,4,FALSE),"Amber","Red")),IF(VLOOKUP("Compliance Pass Rate",KPI_Thresholds!$A$2:$F$12,2,FALSE)="LOW",IF(K69&lt;=VLOOKUP("Compliance Pass Rate",KPI_Thresholds!$A$2:$F$12,3,FALSE),"Green",IF(K69&lt;=VLOOKUP("Compliance Pass Rate",KPI_Thresholds!$A$2:$F$12,4,FALSE),"Amber","Red")),IF(ABS(K69)&lt;=VLOOKUP("Compliance Pass Rate",KPI_Thresholds!$A$2:$F$12,3,FALSE),"Green",IF(ABS(K69)&lt;=VLOOKUP("Compliance Pass Rate",KPI_Thresholds!$A$2:$F$12,4,FALSE),"Amber","Red")))))</f>
        <v/>
      </c>
      <c r="M69" s="18">
        <f>Monthly_Input!H69</f>
        <v/>
      </c>
      <c r="N69" s="16">
        <f>IF(M69="","",IF(VLOOKUP("Documentation Accuracy",KPI_Thresholds!$A$2:$F$12,2,FALSE)="HIGH",IF(M69&gt;=VLOOKUP("Documentation Accuracy",KPI_Thresholds!$A$2:$F$12,3,FALSE),"Green",IF(M69&gt;=VLOOKUP("Documentation Accuracy",KPI_Thresholds!$A$2:$F$12,4,FALSE),"Amber","Red")),IF(VLOOKUP("Documentation Accuracy",KPI_Thresholds!$A$2:$F$12,2,FALSE)="LOW",IF(M69&lt;=VLOOKUP("Documentation Accuracy",KPI_Thresholds!$A$2:$F$12,3,FALSE),"Green",IF(M69&lt;=VLOOKUP("Documentation Accuracy",KPI_Thresholds!$A$2:$F$12,4,FALSE),"Amber","Red")),IF(ABS(M69)&lt;=VLOOKUP("Documentation Accuracy",KPI_Thresholds!$A$2:$F$12,3,FALSE),"Green",IF(ABS(M69)&lt;=VLOOKUP("Documentation Accuracy",KPI_Thresholds!$A$2:$F$12,4,FALSE),"Amber","Red")))))</f>
        <v/>
      </c>
      <c r="O69" s="18">
        <f>Monthly_Input!K69</f>
        <v/>
      </c>
      <c r="P69" s="16">
        <f>IF(O69="","",IF(VLOOKUP("Lead Time Variance %",KPI_Thresholds!$A$2:$F$12,2,FALSE)="HIGH",IF(O69&gt;=VLOOKUP("Lead Time Variance %",KPI_Thresholds!$A$2:$F$12,3,FALSE),"Green",IF(O69&gt;=VLOOKUP("Lead Time Variance %",KPI_Thresholds!$A$2:$F$12,4,FALSE),"Amber","Red")),IF(VLOOKUP("Lead Time Variance %",KPI_Thresholds!$A$2:$F$12,2,FALSE)="LOW",IF(O69&lt;=VLOOKUP("Lead Time Variance %",KPI_Thresholds!$A$2:$F$12,3,FALSE),"Green",IF(O69&lt;=VLOOKUP("Lead Time Variance %",KPI_Thresholds!$A$2:$F$12,4,FALSE),"Amber","Red")),IF(ABS(O69)&lt;=VLOOKUP("Lead Time Variance %",KPI_Thresholds!$A$2:$F$12,3,FALSE),"Green",IF(ABS(O69)&lt;=VLOOKUP("Lead Time Variance %",KPI_Thresholds!$A$2:$F$12,4,FALSE),"Amber","Red")))))</f>
        <v/>
      </c>
      <c r="Q69" s="18">
        <f>Monthly_Input!N69</f>
        <v/>
      </c>
      <c r="R69" s="16">
        <f>IF(Q69="","",IF(VLOOKUP("Price Variance vs PO",KPI_Thresholds!$A$2:$F$12,2,FALSE)="HIGH",IF(Q69&gt;=VLOOKUP("Price Variance vs PO",KPI_Thresholds!$A$2:$F$12,3,FALSE),"Green",IF(Q69&gt;=VLOOKUP("Price Variance vs PO",KPI_Thresholds!$A$2:$F$12,4,FALSE),"Amber","Red")),IF(VLOOKUP("Price Variance vs PO",KPI_Thresholds!$A$2:$F$12,2,FALSE)="LOW",IF(Q69&lt;=VLOOKUP("Price Variance vs PO",KPI_Thresholds!$A$2:$F$12,3,FALSE),"Green",IF(Q69&lt;=VLOOKUP("Price Variance vs PO",KPI_Thresholds!$A$2:$F$12,4,FALSE),"Amber","Red")),IF(ABS(Q69)&lt;=VLOOKUP("Price Variance vs PO",KPI_Thresholds!$A$2:$F$12,3,FALSE),"Green",IF(ABS(Q69)&lt;=VLOOKUP("Price Variance vs PO",KPI_Thresholds!$A$2:$F$12,4,FALSE),"Amber","Red")))))</f>
        <v/>
      </c>
      <c r="S69" s="19">
        <f>Monthly_Input!O69</f>
        <v/>
      </c>
      <c r="T69" s="16">
        <f>IF(S69="","",IF(VLOOKUP("NCR Acknowledge Time",KPI_Thresholds!$A$2:$F$12,2,FALSE)="HIGH",IF(S69&gt;=VLOOKUP("NCR Acknowledge Time",KPI_Thresholds!$A$2:$F$12,3,FALSE),"Green",IF(S69&gt;=VLOOKUP("NCR Acknowledge Time",KPI_Thresholds!$A$2:$F$12,4,FALSE),"Amber","Red")),IF(VLOOKUP("NCR Acknowledge Time",KPI_Thresholds!$A$2:$F$12,2,FALSE)="LOW",IF(S69&lt;=VLOOKUP("NCR Acknowledge Time",KPI_Thresholds!$A$2:$F$12,3,FALSE),"Green",IF(S69&lt;=VLOOKUP("NCR Acknowledge Time",KPI_Thresholds!$A$2:$F$12,4,FALSE),"Amber","Red")),IF(ABS(S69)&lt;=VLOOKUP("NCR Acknowledge Time",KPI_Thresholds!$A$2:$F$12,3,FALSE),"Green",IF(ABS(S69)&lt;=VLOOKUP("NCR Acknowledge Time",KPI_Thresholds!$A$2:$F$12,4,FALSE),"Amber","Red")))))</f>
        <v/>
      </c>
      <c r="U69" s="19">
        <f>Monthly_Input!P69</f>
        <v/>
      </c>
      <c r="V69" s="16">
        <f>IF(U69="","",IF(VLOOKUP("CAP/8D Closure Time",KPI_Thresholds!$A$2:$F$12,2,FALSE)="HIGH",IF(U69&gt;=VLOOKUP("CAP/8D Closure Time",KPI_Thresholds!$A$2:$F$12,3,FALSE),"Green",IF(U69&gt;=VLOOKUP("CAP/8D Closure Time",KPI_Thresholds!$A$2:$F$12,4,FALSE),"Amber","Red")),IF(VLOOKUP("CAP/8D Closure Time",KPI_Thresholds!$A$2:$F$12,2,FALSE)="LOW",IF(U69&lt;=VLOOKUP("CAP/8D Closure Time",KPI_Thresholds!$A$2:$F$12,3,FALSE),"Green",IF(U69&lt;=VLOOKUP("CAP/8D Closure Time",KPI_Thresholds!$A$2:$F$12,4,FALSE),"Amber","Red")),IF(ABS(U69)&lt;=VLOOKUP("CAP/8D Closure Time",KPI_Thresholds!$A$2:$F$12,3,FALSE),"Green",IF(ABS(U69)&lt;=VLOOKUP("CAP/8D Closure Time",KPI_Thresholds!$A$2:$F$12,4,FALSE),"Amber","Red")))))</f>
        <v/>
      </c>
      <c r="W69" s="18">
        <f>Monthly_Input!Q69</f>
        <v/>
      </c>
      <c r="X69" s="16">
        <f>IF(W69="","",IF(VLOOKUP("Returns/Warranty Rate",KPI_Thresholds!$A$2:$F$12,2,FALSE)="HIGH",IF(W69&gt;=VLOOKUP("Returns/Warranty Rate",KPI_Thresholds!$A$2:$F$12,3,FALSE),"Green",IF(W69&gt;=VLOOKUP("Returns/Warranty Rate",KPI_Thresholds!$A$2:$F$12,4,FALSE),"Amber","Red")),IF(VLOOKUP("Returns/Warranty Rate",KPI_Thresholds!$A$2:$F$12,2,FALSE)="LOW",IF(W69&lt;=VLOOKUP("Returns/Warranty Rate",KPI_Thresholds!$A$2:$F$12,3,FALSE),"Green",IF(W69&lt;=VLOOKUP("Returns/Warranty Rate",KPI_Thresholds!$A$2:$F$12,4,FALSE),"Amber","Red")),IF(ABS(W69)&lt;=VLOOKUP("Returns/Warranty Rate",KPI_Thresholds!$A$2:$F$12,3,FALSE),"Green",IF(ABS(W69)&lt;=VLOOKUP("Returns/Warranty Rate",KPI_Thresholds!$A$2:$F$12,4,FALSE),"Amber","Red")))))</f>
        <v/>
      </c>
      <c r="Y69" s="20">
        <f>IF(A69="","",SUM(IF(D69="Green",100,IF(D69="Amber",50,IF(D69="Red",0,"")))*VLOOKUP("On-Time Delivery (OTD)",KPI_Thresholds!$A$2:$F$12,6,FALSE),IF(F69="Green",100,IF(F69="Amber",50,IF(F69="Red",0,"")))*VLOOKUP("PPM (defective units)",KPI_Thresholds!$A$2:$F$12,6,FALSE),IF(H69="Green",100,IF(H69="Amber",50,IF(H69="Red",0,"")))*VLOOKUP("AQL Acceptance Rate",KPI_Thresholds!$A$2:$F$12,6,FALSE),IF(J69="Green",100,IF(J69="Amber",50,IF(J69="Red",0,"")))*VLOOKUP("COPQ % of spend",KPI_Thresholds!$A$2:$F$12,6,FALSE),IF(L69="Green",100,IF(L69="Amber",50,IF(L69="Red",0,"")))*VLOOKUP("Compliance Pass Rate",KPI_Thresholds!$A$2:$F$12,6,FALSE),IF(N69="Green",100,IF(N69="Amber",50,IF(N69="Red",0,"")))*VLOOKUP("Documentation Accuracy",KPI_Thresholds!$A$2:$F$12,6,FALSE),IF(P69="Green",100,IF(P69="Amber",50,IF(P69="Red",0,"")))*VLOOKUP("Lead Time Variance %",KPI_Thresholds!$A$2:$F$12,6,FALSE),IF(R69="Green",100,IF(R69="Amber",50,IF(R69="Red",0,"")))*VLOOKUP("Price Variance vs PO",KPI_Thresholds!$A$2:$F$12,6,FALSE),IF(T69="Green",100,IF(T69="Amber",50,IF(T69="Red",0,"")))*VLOOKUP("NCR Acknowledge Time",KPI_Thresholds!$A$2:$F$12,6,FALSE),IF(V69="Green",100,IF(V69="Amber",50,IF(V69="Red",0,"")))*VLOOKUP("CAP/8D Closure Time",KPI_Thresholds!$A$2:$F$12,6,FALSE),IF(X69="Green",100,IF(X69="Amber",50,IF(X69="Red",0,"")))*VLOOKUP("Returns/Warranty Rate",KPI_Thresholds!$A$2:$F$12,6,FALSE))/100)</f>
        <v/>
      </c>
      <c r="Z69" s="16">
        <f>IF(A69="","",IF(OR(D69="Red",L69="Red"),"Conditional",IF(Y69&gt;=90,"Preferred",IF(Y69&gt;=75,"Approved","Conditional"))))</f>
        <v/>
      </c>
    </row>
    <row r="70">
      <c r="A70" s="16">
        <f>Monthly_Input!A70</f>
        <v/>
      </c>
      <c r="B70" s="17">
        <f>Monthly_Input!B70</f>
        <v/>
      </c>
      <c r="C70" s="18">
        <f>Monthly_Input!C70</f>
        <v/>
      </c>
      <c r="D70" s="16">
        <f>IF(C70="","",IF(VLOOKUP("On-Time Delivery (OTD)",KPI_Thresholds!$A$2:$F$12,2,FALSE)="HIGH",IF(C70&gt;=VLOOKUP("On-Time Delivery (OTD)",KPI_Thresholds!$A$2:$F$12,3,FALSE),"Green",IF(C70&gt;=VLOOKUP("On-Time Delivery (OTD)",KPI_Thresholds!$A$2:$F$12,4,FALSE),"Amber","Red")),IF(VLOOKUP("On-Time Delivery (OTD)",KPI_Thresholds!$A$2:$F$12,2,FALSE)="LOW",IF(C70&lt;=VLOOKUP("On-Time Delivery (OTD)",KPI_Thresholds!$A$2:$F$12,3,FALSE),"Green",IF(C70&lt;=VLOOKUP("On-Time Delivery (OTD)",KPI_Thresholds!$A$2:$F$12,4,FALSE),"Amber","Red")),IF(ABS(C70)&lt;=VLOOKUP("On-Time Delivery (OTD)",KPI_Thresholds!$A$2:$F$12,3,FALSE),"Green",IF(ABS(C70)&lt;=VLOOKUP("On-Time Delivery (OTD)",KPI_Thresholds!$A$2:$F$12,4,FALSE),"Amber","Red")))))</f>
        <v/>
      </c>
      <c r="E70" s="19">
        <f>Monthly_Input!D70</f>
        <v/>
      </c>
      <c r="F70" s="16">
        <f>IF(E70="","",IF(VLOOKUP("PPM (defective units)",KPI_Thresholds!$A$2:$F$12,2,FALSE)="HIGH",IF(E70&gt;=VLOOKUP("PPM (defective units)",KPI_Thresholds!$A$2:$F$12,3,FALSE),"Green",IF(E70&gt;=VLOOKUP("PPM (defective units)",KPI_Thresholds!$A$2:$F$12,4,FALSE),"Amber","Red")),IF(VLOOKUP("PPM (defective units)",KPI_Thresholds!$A$2:$F$12,2,FALSE)="LOW",IF(E70&lt;=VLOOKUP("PPM (defective units)",KPI_Thresholds!$A$2:$F$12,3,FALSE),"Green",IF(E70&lt;=VLOOKUP("PPM (defective units)",KPI_Thresholds!$A$2:$F$12,4,FALSE),"Amber","Red")),IF(ABS(E70)&lt;=VLOOKUP("PPM (defective units)",KPI_Thresholds!$A$2:$F$12,3,FALSE),"Green",IF(ABS(E70)&lt;=VLOOKUP("PPM (defective units)",KPI_Thresholds!$A$2:$F$12,4,FALSE),"Amber","Red")))))</f>
        <v/>
      </c>
      <c r="G70" s="18">
        <f>Monthly_Input!E70</f>
        <v/>
      </c>
      <c r="H70" s="16">
        <f>IF(G70="","",IF(VLOOKUP("AQL Acceptance Rate",KPI_Thresholds!$A$2:$F$12,2,FALSE)="HIGH",IF(G70&gt;=VLOOKUP("AQL Acceptance Rate",KPI_Thresholds!$A$2:$F$12,3,FALSE),"Green",IF(G70&gt;=VLOOKUP("AQL Acceptance Rate",KPI_Thresholds!$A$2:$F$12,4,FALSE),"Amber","Red")),IF(VLOOKUP("AQL Acceptance Rate",KPI_Thresholds!$A$2:$F$12,2,FALSE)="LOW",IF(G70&lt;=VLOOKUP("AQL Acceptance Rate",KPI_Thresholds!$A$2:$F$12,3,FALSE),"Green",IF(G70&lt;=VLOOKUP("AQL Acceptance Rate",KPI_Thresholds!$A$2:$F$12,4,FALSE),"Amber","Red")),IF(ABS(G70)&lt;=VLOOKUP("AQL Acceptance Rate",KPI_Thresholds!$A$2:$F$12,3,FALSE),"Green",IF(ABS(G70)&lt;=VLOOKUP("AQL Acceptance Rate",KPI_Thresholds!$A$2:$F$12,4,FALSE),"Amber","Red")))))</f>
        <v/>
      </c>
      <c r="I70" s="18">
        <f>Monthly_Input!F70</f>
        <v/>
      </c>
      <c r="J70" s="16">
        <f>IF(I70="","",IF(VLOOKUP("COPQ % of spend",KPI_Thresholds!$A$2:$F$12,2,FALSE)="HIGH",IF(I70&gt;=VLOOKUP("COPQ % of spend",KPI_Thresholds!$A$2:$F$12,3,FALSE),"Green",IF(I70&gt;=VLOOKUP("COPQ % of spend",KPI_Thresholds!$A$2:$F$12,4,FALSE),"Amber","Red")),IF(VLOOKUP("COPQ % of spend",KPI_Thresholds!$A$2:$F$12,2,FALSE)="LOW",IF(I70&lt;=VLOOKUP("COPQ % of spend",KPI_Thresholds!$A$2:$F$12,3,FALSE),"Green",IF(I70&lt;=VLOOKUP("COPQ % of spend",KPI_Thresholds!$A$2:$F$12,4,FALSE),"Amber","Red")),IF(ABS(I70)&lt;=VLOOKUP("COPQ % of spend",KPI_Thresholds!$A$2:$F$12,3,FALSE),"Green",IF(ABS(I70)&lt;=VLOOKUP("COPQ % of spend",KPI_Thresholds!$A$2:$F$12,4,FALSE),"Amber","Red")))))</f>
        <v/>
      </c>
      <c r="K70" s="18">
        <f>Monthly_Input!G70</f>
        <v/>
      </c>
      <c r="L70" s="16">
        <f>IF(K70="","",IF(VLOOKUP("Compliance Pass Rate",KPI_Thresholds!$A$2:$F$12,2,FALSE)="HIGH",IF(K70&gt;=VLOOKUP("Compliance Pass Rate",KPI_Thresholds!$A$2:$F$12,3,FALSE),"Green",IF(K70&gt;=VLOOKUP("Compliance Pass Rate",KPI_Thresholds!$A$2:$F$12,4,FALSE),"Amber","Red")),IF(VLOOKUP("Compliance Pass Rate",KPI_Thresholds!$A$2:$F$12,2,FALSE)="LOW",IF(K70&lt;=VLOOKUP("Compliance Pass Rate",KPI_Thresholds!$A$2:$F$12,3,FALSE),"Green",IF(K70&lt;=VLOOKUP("Compliance Pass Rate",KPI_Thresholds!$A$2:$F$12,4,FALSE),"Amber","Red")),IF(ABS(K70)&lt;=VLOOKUP("Compliance Pass Rate",KPI_Thresholds!$A$2:$F$12,3,FALSE),"Green",IF(ABS(K70)&lt;=VLOOKUP("Compliance Pass Rate",KPI_Thresholds!$A$2:$F$12,4,FALSE),"Amber","Red")))))</f>
        <v/>
      </c>
      <c r="M70" s="18">
        <f>Monthly_Input!H70</f>
        <v/>
      </c>
      <c r="N70" s="16">
        <f>IF(M70="","",IF(VLOOKUP("Documentation Accuracy",KPI_Thresholds!$A$2:$F$12,2,FALSE)="HIGH",IF(M70&gt;=VLOOKUP("Documentation Accuracy",KPI_Thresholds!$A$2:$F$12,3,FALSE),"Green",IF(M70&gt;=VLOOKUP("Documentation Accuracy",KPI_Thresholds!$A$2:$F$12,4,FALSE),"Amber","Red")),IF(VLOOKUP("Documentation Accuracy",KPI_Thresholds!$A$2:$F$12,2,FALSE)="LOW",IF(M70&lt;=VLOOKUP("Documentation Accuracy",KPI_Thresholds!$A$2:$F$12,3,FALSE),"Green",IF(M70&lt;=VLOOKUP("Documentation Accuracy",KPI_Thresholds!$A$2:$F$12,4,FALSE),"Amber","Red")),IF(ABS(M70)&lt;=VLOOKUP("Documentation Accuracy",KPI_Thresholds!$A$2:$F$12,3,FALSE),"Green",IF(ABS(M70)&lt;=VLOOKUP("Documentation Accuracy",KPI_Thresholds!$A$2:$F$12,4,FALSE),"Amber","Red")))))</f>
        <v/>
      </c>
      <c r="O70" s="18">
        <f>Monthly_Input!K70</f>
        <v/>
      </c>
      <c r="P70" s="16">
        <f>IF(O70="","",IF(VLOOKUP("Lead Time Variance %",KPI_Thresholds!$A$2:$F$12,2,FALSE)="HIGH",IF(O70&gt;=VLOOKUP("Lead Time Variance %",KPI_Thresholds!$A$2:$F$12,3,FALSE),"Green",IF(O70&gt;=VLOOKUP("Lead Time Variance %",KPI_Thresholds!$A$2:$F$12,4,FALSE),"Amber","Red")),IF(VLOOKUP("Lead Time Variance %",KPI_Thresholds!$A$2:$F$12,2,FALSE)="LOW",IF(O70&lt;=VLOOKUP("Lead Time Variance %",KPI_Thresholds!$A$2:$F$12,3,FALSE),"Green",IF(O70&lt;=VLOOKUP("Lead Time Variance %",KPI_Thresholds!$A$2:$F$12,4,FALSE),"Amber","Red")),IF(ABS(O70)&lt;=VLOOKUP("Lead Time Variance %",KPI_Thresholds!$A$2:$F$12,3,FALSE),"Green",IF(ABS(O70)&lt;=VLOOKUP("Lead Time Variance %",KPI_Thresholds!$A$2:$F$12,4,FALSE),"Amber","Red")))))</f>
        <v/>
      </c>
      <c r="Q70" s="18">
        <f>Monthly_Input!N70</f>
        <v/>
      </c>
      <c r="R70" s="16">
        <f>IF(Q70="","",IF(VLOOKUP("Price Variance vs PO",KPI_Thresholds!$A$2:$F$12,2,FALSE)="HIGH",IF(Q70&gt;=VLOOKUP("Price Variance vs PO",KPI_Thresholds!$A$2:$F$12,3,FALSE),"Green",IF(Q70&gt;=VLOOKUP("Price Variance vs PO",KPI_Thresholds!$A$2:$F$12,4,FALSE),"Amber","Red")),IF(VLOOKUP("Price Variance vs PO",KPI_Thresholds!$A$2:$F$12,2,FALSE)="LOW",IF(Q70&lt;=VLOOKUP("Price Variance vs PO",KPI_Thresholds!$A$2:$F$12,3,FALSE),"Green",IF(Q70&lt;=VLOOKUP("Price Variance vs PO",KPI_Thresholds!$A$2:$F$12,4,FALSE),"Amber","Red")),IF(ABS(Q70)&lt;=VLOOKUP("Price Variance vs PO",KPI_Thresholds!$A$2:$F$12,3,FALSE),"Green",IF(ABS(Q70)&lt;=VLOOKUP("Price Variance vs PO",KPI_Thresholds!$A$2:$F$12,4,FALSE),"Amber","Red")))))</f>
        <v/>
      </c>
      <c r="S70" s="19">
        <f>Monthly_Input!O70</f>
        <v/>
      </c>
      <c r="T70" s="16">
        <f>IF(S70="","",IF(VLOOKUP("NCR Acknowledge Time",KPI_Thresholds!$A$2:$F$12,2,FALSE)="HIGH",IF(S70&gt;=VLOOKUP("NCR Acknowledge Time",KPI_Thresholds!$A$2:$F$12,3,FALSE),"Green",IF(S70&gt;=VLOOKUP("NCR Acknowledge Time",KPI_Thresholds!$A$2:$F$12,4,FALSE),"Amber","Red")),IF(VLOOKUP("NCR Acknowledge Time",KPI_Thresholds!$A$2:$F$12,2,FALSE)="LOW",IF(S70&lt;=VLOOKUP("NCR Acknowledge Time",KPI_Thresholds!$A$2:$F$12,3,FALSE),"Green",IF(S70&lt;=VLOOKUP("NCR Acknowledge Time",KPI_Thresholds!$A$2:$F$12,4,FALSE),"Amber","Red")),IF(ABS(S70)&lt;=VLOOKUP("NCR Acknowledge Time",KPI_Thresholds!$A$2:$F$12,3,FALSE),"Green",IF(ABS(S70)&lt;=VLOOKUP("NCR Acknowledge Time",KPI_Thresholds!$A$2:$F$12,4,FALSE),"Amber","Red")))))</f>
        <v/>
      </c>
      <c r="U70" s="19">
        <f>Monthly_Input!P70</f>
        <v/>
      </c>
      <c r="V70" s="16">
        <f>IF(U70="","",IF(VLOOKUP("CAP/8D Closure Time",KPI_Thresholds!$A$2:$F$12,2,FALSE)="HIGH",IF(U70&gt;=VLOOKUP("CAP/8D Closure Time",KPI_Thresholds!$A$2:$F$12,3,FALSE),"Green",IF(U70&gt;=VLOOKUP("CAP/8D Closure Time",KPI_Thresholds!$A$2:$F$12,4,FALSE),"Amber","Red")),IF(VLOOKUP("CAP/8D Closure Time",KPI_Thresholds!$A$2:$F$12,2,FALSE)="LOW",IF(U70&lt;=VLOOKUP("CAP/8D Closure Time",KPI_Thresholds!$A$2:$F$12,3,FALSE),"Green",IF(U70&lt;=VLOOKUP("CAP/8D Closure Time",KPI_Thresholds!$A$2:$F$12,4,FALSE),"Amber","Red")),IF(ABS(U70)&lt;=VLOOKUP("CAP/8D Closure Time",KPI_Thresholds!$A$2:$F$12,3,FALSE),"Green",IF(ABS(U70)&lt;=VLOOKUP("CAP/8D Closure Time",KPI_Thresholds!$A$2:$F$12,4,FALSE),"Amber","Red")))))</f>
        <v/>
      </c>
      <c r="W70" s="18">
        <f>Monthly_Input!Q70</f>
        <v/>
      </c>
      <c r="X70" s="16">
        <f>IF(W70="","",IF(VLOOKUP("Returns/Warranty Rate",KPI_Thresholds!$A$2:$F$12,2,FALSE)="HIGH",IF(W70&gt;=VLOOKUP("Returns/Warranty Rate",KPI_Thresholds!$A$2:$F$12,3,FALSE),"Green",IF(W70&gt;=VLOOKUP("Returns/Warranty Rate",KPI_Thresholds!$A$2:$F$12,4,FALSE),"Amber","Red")),IF(VLOOKUP("Returns/Warranty Rate",KPI_Thresholds!$A$2:$F$12,2,FALSE)="LOW",IF(W70&lt;=VLOOKUP("Returns/Warranty Rate",KPI_Thresholds!$A$2:$F$12,3,FALSE),"Green",IF(W70&lt;=VLOOKUP("Returns/Warranty Rate",KPI_Thresholds!$A$2:$F$12,4,FALSE),"Amber","Red")),IF(ABS(W70)&lt;=VLOOKUP("Returns/Warranty Rate",KPI_Thresholds!$A$2:$F$12,3,FALSE),"Green",IF(ABS(W70)&lt;=VLOOKUP("Returns/Warranty Rate",KPI_Thresholds!$A$2:$F$12,4,FALSE),"Amber","Red")))))</f>
        <v/>
      </c>
      <c r="Y70" s="20">
        <f>IF(A70="","",SUM(IF(D70="Green",100,IF(D70="Amber",50,IF(D70="Red",0,"")))*VLOOKUP("On-Time Delivery (OTD)",KPI_Thresholds!$A$2:$F$12,6,FALSE),IF(F70="Green",100,IF(F70="Amber",50,IF(F70="Red",0,"")))*VLOOKUP("PPM (defective units)",KPI_Thresholds!$A$2:$F$12,6,FALSE),IF(H70="Green",100,IF(H70="Amber",50,IF(H70="Red",0,"")))*VLOOKUP("AQL Acceptance Rate",KPI_Thresholds!$A$2:$F$12,6,FALSE),IF(J70="Green",100,IF(J70="Amber",50,IF(J70="Red",0,"")))*VLOOKUP("COPQ % of spend",KPI_Thresholds!$A$2:$F$12,6,FALSE),IF(L70="Green",100,IF(L70="Amber",50,IF(L70="Red",0,"")))*VLOOKUP("Compliance Pass Rate",KPI_Thresholds!$A$2:$F$12,6,FALSE),IF(N70="Green",100,IF(N70="Amber",50,IF(N70="Red",0,"")))*VLOOKUP("Documentation Accuracy",KPI_Thresholds!$A$2:$F$12,6,FALSE),IF(P70="Green",100,IF(P70="Amber",50,IF(P70="Red",0,"")))*VLOOKUP("Lead Time Variance %",KPI_Thresholds!$A$2:$F$12,6,FALSE),IF(R70="Green",100,IF(R70="Amber",50,IF(R70="Red",0,"")))*VLOOKUP("Price Variance vs PO",KPI_Thresholds!$A$2:$F$12,6,FALSE),IF(T70="Green",100,IF(T70="Amber",50,IF(T70="Red",0,"")))*VLOOKUP("NCR Acknowledge Time",KPI_Thresholds!$A$2:$F$12,6,FALSE),IF(V70="Green",100,IF(V70="Amber",50,IF(V70="Red",0,"")))*VLOOKUP("CAP/8D Closure Time",KPI_Thresholds!$A$2:$F$12,6,FALSE),IF(X70="Green",100,IF(X70="Amber",50,IF(X70="Red",0,"")))*VLOOKUP("Returns/Warranty Rate",KPI_Thresholds!$A$2:$F$12,6,FALSE))/100)</f>
        <v/>
      </c>
      <c r="Z70" s="16">
        <f>IF(A70="","",IF(OR(D70="Red",L70="Red"),"Conditional",IF(Y70&gt;=90,"Preferred",IF(Y70&gt;=75,"Approved","Conditional"))))</f>
        <v/>
      </c>
    </row>
    <row r="71">
      <c r="A71" s="16">
        <f>Monthly_Input!A71</f>
        <v/>
      </c>
      <c r="B71" s="17">
        <f>Monthly_Input!B71</f>
        <v/>
      </c>
      <c r="C71" s="18">
        <f>Monthly_Input!C71</f>
        <v/>
      </c>
      <c r="D71" s="16">
        <f>IF(C71="","",IF(VLOOKUP("On-Time Delivery (OTD)",KPI_Thresholds!$A$2:$F$12,2,FALSE)="HIGH",IF(C71&gt;=VLOOKUP("On-Time Delivery (OTD)",KPI_Thresholds!$A$2:$F$12,3,FALSE),"Green",IF(C71&gt;=VLOOKUP("On-Time Delivery (OTD)",KPI_Thresholds!$A$2:$F$12,4,FALSE),"Amber","Red")),IF(VLOOKUP("On-Time Delivery (OTD)",KPI_Thresholds!$A$2:$F$12,2,FALSE)="LOW",IF(C71&lt;=VLOOKUP("On-Time Delivery (OTD)",KPI_Thresholds!$A$2:$F$12,3,FALSE),"Green",IF(C71&lt;=VLOOKUP("On-Time Delivery (OTD)",KPI_Thresholds!$A$2:$F$12,4,FALSE),"Amber","Red")),IF(ABS(C71)&lt;=VLOOKUP("On-Time Delivery (OTD)",KPI_Thresholds!$A$2:$F$12,3,FALSE),"Green",IF(ABS(C71)&lt;=VLOOKUP("On-Time Delivery (OTD)",KPI_Thresholds!$A$2:$F$12,4,FALSE),"Amber","Red")))))</f>
        <v/>
      </c>
      <c r="E71" s="19">
        <f>Monthly_Input!D71</f>
        <v/>
      </c>
      <c r="F71" s="16">
        <f>IF(E71="","",IF(VLOOKUP("PPM (defective units)",KPI_Thresholds!$A$2:$F$12,2,FALSE)="HIGH",IF(E71&gt;=VLOOKUP("PPM (defective units)",KPI_Thresholds!$A$2:$F$12,3,FALSE),"Green",IF(E71&gt;=VLOOKUP("PPM (defective units)",KPI_Thresholds!$A$2:$F$12,4,FALSE),"Amber","Red")),IF(VLOOKUP("PPM (defective units)",KPI_Thresholds!$A$2:$F$12,2,FALSE)="LOW",IF(E71&lt;=VLOOKUP("PPM (defective units)",KPI_Thresholds!$A$2:$F$12,3,FALSE),"Green",IF(E71&lt;=VLOOKUP("PPM (defective units)",KPI_Thresholds!$A$2:$F$12,4,FALSE),"Amber","Red")),IF(ABS(E71)&lt;=VLOOKUP("PPM (defective units)",KPI_Thresholds!$A$2:$F$12,3,FALSE),"Green",IF(ABS(E71)&lt;=VLOOKUP("PPM (defective units)",KPI_Thresholds!$A$2:$F$12,4,FALSE),"Amber","Red")))))</f>
        <v/>
      </c>
      <c r="G71" s="18">
        <f>Monthly_Input!E71</f>
        <v/>
      </c>
      <c r="H71" s="16">
        <f>IF(G71="","",IF(VLOOKUP("AQL Acceptance Rate",KPI_Thresholds!$A$2:$F$12,2,FALSE)="HIGH",IF(G71&gt;=VLOOKUP("AQL Acceptance Rate",KPI_Thresholds!$A$2:$F$12,3,FALSE),"Green",IF(G71&gt;=VLOOKUP("AQL Acceptance Rate",KPI_Thresholds!$A$2:$F$12,4,FALSE),"Amber","Red")),IF(VLOOKUP("AQL Acceptance Rate",KPI_Thresholds!$A$2:$F$12,2,FALSE)="LOW",IF(G71&lt;=VLOOKUP("AQL Acceptance Rate",KPI_Thresholds!$A$2:$F$12,3,FALSE),"Green",IF(G71&lt;=VLOOKUP("AQL Acceptance Rate",KPI_Thresholds!$A$2:$F$12,4,FALSE),"Amber","Red")),IF(ABS(G71)&lt;=VLOOKUP("AQL Acceptance Rate",KPI_Thresholds!$A$2:$F$12,3,FALSE),"Green",IF(ABS(G71)&lt;=VLOOKUP("AQL Acceptance Rate",KPI_Thresholds!$A$2:$F$12,4,FALSE),"Amber","Red")))))</f>
        <v/>
      </c>
      <c r="I71" s="18">
        <f>Monthly_Input!F71</f>
        <v/>
      </c>
      <c r="J71" s="16">
        <f>IF(I71="","",IF(VLOOKUP("COPQ % of spend",KPI_Thresholds!$A$2:$F$12,2,FALSE)="HIGH",IF(I71&gt;=VLOOKUP("COPQ % of spend",KPI_Thresholds!$A$2:$F$12,3,FALSE),"Green",IF(I71&gt;=VLOOKUP("COPQ % of spend",KPI_Thresholds!$A$2:$F$12,4,FALSE),"Amber","Red")),IF(VLOOKUP("COPQ % of spend",KPI_Thresholds!$A$2:$F$12,2,FALSE)="LOW",IF(I71&lt;=VLOOKUP("COPQ % of spend",KPI_Thresholds!$A$2:$F$12,3,FALSE),"Green",IF(I71&lt;=VLOOKUP("COPQ % of spend",KPI_Thresholds!$A$2:$F$12,4,FALSE),"Amber","Red")),IF(ABS(I71)&lt;=VLOOKUP("COPQ % of spend",KPI_Thresholds!$A$2:$F$12,3,FALSE),"Green",IF(ABS(I71)&lt;=VLOOKUP("COPQ % of spend",KPI_Thresholds!$A$2:$F$12,4,FALSE),"Amber","Red")))))</f>
        <v/>
      </c>
      <c r="K71" s="18">
        <f>Monthly_Input!G71</f>
        <v/>
      </c>
      <c r="L71" s="16">
        <f>IF(K71="","",IF(VLOOKUP("Compliance Pass Rate",KPI_Thresholds!$A$2:$F$12,2,FALSE)="HIGH",IF(K71&gt;=VLOOKUP("Compliance Pass Rate",KPI_Thresholds!$A$2:$F$12,3,FALSE),"Green",IF(K71&gt;=VLOOKUP("Compliance Pass Rate",KPI_Thresholds!$A$2:$F$12,4,FALSE),"Amber","Red")),IF(VLOOKUP("Compliance Pass Rate",KPI_Thresholds!$A$2:$F$12,2,FALSE)="LOW",IF(K71&lt;=VLOOKUP("Compliance Pass Rate",KPI_Thresholds!$A$2:$F$12,3,FALSE),"Green",IF(K71&lt;=VLOOKUP("Compliance Pass Rate",KPI_Thresholds!$A$2:$F$12,4,FALSE),"Amber","Red")),IF(ABS(K71)&lt;=VLOOKUP("Compliance Pass Rate",KPI_Thresholds!$A$2:$F$12,3,FALSE),"Green",IF(ABS(K71)&lt;=VLOOKUP("Compliance Pass Rate",KPI_Thresholds!$A$2:$F$12,4,FALSE),"Amber","Red")))))</f>
        <v/>
      </c>
      <c r="M71" s="18">
        <f>Monthly_Input!H71</f>
        <v/>
      </c>
      <c r="N71" s="16">
        <f>IF(M71="","",IF(VLOOKUP("Documentation Accuracy",KPI_Thresholds!$A$2:$F$12,2,FALSE)="HIGH",IF(M71&gt;=VLOOKUP("Documentation Accuracy",KPI_Thresholds!$A$2:$F$12,3,FALSE),"Green",IF(M71&gt;=VLOOKUP("Documentation Accuracy",KPI_Thresholds!$A$2:$F$12,4,FALSE),"Amber","Red")),IF(VLOOKUP("Documentation Accuracy",KPI_Thresholds!$A$2:$F$12,2,FALSE)="LOW",IF(M71&lt;=VLOOKUP("Documentation Accuracy",KPI_Thresholds!$A$2:$F$12,3,FALSE),"Green",IF(M71&lt;=VLOOKUP("Documentation Accuracy",KPI_Thresholds!$A$2:$F$12,4,FALSE),"Amber","Red")),IF(ABS(M71)&lt;=VLOOKUP("Documentation Accuracy",KPI_Thresholds!$A$2:$F$12,3,FALSE),"Green",IF(ABS(M71)&lt;=VLOOKUP("Documentation Accuracy",KPI_Thresholds!$A$2:$F$12,4,FALSE),"Amber","Red")))))</f>
        <v/>
      </c>
      <c r="O71" s="18">
        <f>Monthly_Input!K71</f>
        <v/>
      </c>
      <c r="P71" s="16">
        <f>IF(O71="","",IF(VLOOKUP("Lead Time Variance %",KPI_Thresholds!$A$2:$F$12,2,FALSE)="HIGH",IF(O71&gt;=VLOOKUP("Lead Time Variance %",KPI_Thresholds!$A$2:$F$12,3,FALSE),"Green",IF(O71&gt;=VLOOKUP("Lead Time Variance %",KPI_Thresholds!$A$2:$F$12,4,FALSE),"Amber","Red")),IF(VLOOKUP("Lead Time Variance %",KPI_Thresholds!$A$2:$F$12,2,FALSE)="LOW",IF(O71&lt;=VLOOKUP("Lead Time Variance %",KPI_Thresholds!$A$2:$F$12,3,FALSE),"Green",IF(O71&lt;=VLOOKUP("Lead Time Variance %",KPI_Thresholds!$A$2:$F$12,4,FALSE),"Amber","Red")),IF(ABS(O71)&lt;=VLOOKUP("Lead Time Variance %",KPI_Thresholds!$A$2:$F$12,3,FALSE),"Green",IF(ABS(O71)&lt;=VLOOKUP("Lead Time Variance %",KPI_Thresholds!$A$2:$F$12,4,FALSE),"Amber","Red")))))</f>
        <v/>
      </c>
      <c r="Q71" s="18">
        <f>Monthly_Input!N71</f>
        <v/>
      </c>
      <c r="R71" s="16">
        <f>IF(Q71="","",IF(VLOOKUP("Price Variance vs PO",KPI_Thresholds!$A$2:$F$12,2,FALSE)="HIGH",IF(Q71&gt;=VLOOKUP("Price Variance vs PO",KPI_Thresholds!$A$2:$F$12,3,FALSE),"Green",IF(Q71&gt;=VLOOKUP("Price Variance vs PO",KPI_Thresholds!$A$2:$F$12,4,FALSE),"Amber","Red")),IF(VLOOKUP("Price Variance vs PO",KPI_Thresholds!$A$2:$F$12,2,FALSE)="LOW",IF(Q71&lt;=VLOOKUP("Price Variance vs PO",KPI_Thresholds!$A$2:$F$12,3,FALSE),"Green",IF(Q71&lt;=VLOOKUP("Price Variance vs PO",KPI_Thresholds!$A$2:$F$12,4,FALSE),"Amber","Red")),IF(ABS(Q71)&lt;=VLOOKUP("Price Variance vs PO",KPI_Thresholds!$A$2:$F$12,3,FALSE),"Green",IF(ABS(Q71)&lt;=VLOOKUP("Price Variance vs PO",KPI_Thresholds!$A$2:$F$12,4,FALSE),"Amber","Red")))))</f>
        <v/>
      </c>
      <c r="S71" s="19">
        <f>Monthly_Input!O71</f>
        <v/>
      </c>
      <c r="T71" s="16">
        <f>IF(S71="","",IF(VLOOKUP("NCR Acknowledge Time",KPI_Thresholds!$A$2:$F$12,2,FALSE)="HIGH",IF(S71&gt;=VLOOKUP("NCR Acknowledge Time",KPI_Thresholds!$A$2:$F$12,3,FALSE),"Green",IF(S71&gt;=VLOOKUP("NCR Acknowledge Time",KPI_Thresholds!$A$2:$F$12,4,FALSE),"Amber","Red")),IF(VLOOKUP("NCR Acknowledge Time",KPI_Thresholds!$A$2:$F$12,2,FALSE)="LOW",IF(S71&lt;=VLOOKUP("NCR Acknowledge Time",KPI_Thresholds!$A$2:$F$12,3,FALSE),"Green",IF(S71&lt;=VLOOKUP("NCR Acknowledge Time",KPI_Thresholds!$A$2:$F$12,4,FALSE),"Amber","Red")),IF(ABS(S71)&lt;=VLOOKUP("NCR Acknowledge Time",KPI_Thresholds!$A$2:$F$12,3,FALSE),"Green",IF(ABS(S71)&lt;=VLOOKUP("NCR Acknowledge Time",KPI_Thresholds!$A$2:$F$12,4,FALSE),"Amber","Red")))))</f>
        <v/>
      </c>
      <c r="U71" s="19">
        <f>Monthly_Input!P71</f>
        <v/>
      </c>
      <c r="V71" s="16">
        <f>IF(U71="","",IF(VLOOKUP("CAP/8D Closure Time",KPI_Thresholds!$A$2:$F$12,2,FALSE)="HIGH",IF(U71&gt;=VLOOKUP("CAP/8D Closure Time",KPI_Thresholds!$A$2:$F$12,3,FALSE),"Green",IF(U71&gt;=VLOOKUP("CAP/8D Closure Time",KPI_Thresholds!$A$2:$F$12,4,FALSE),"Amber","Red")),IF(VLOOKUP("CAP/8D Closure Time",KPI_Thresholds!$A$2:$F$12,2,FALSE)="LOW",IF(U71&lt;=VLOOKUP("CAP/8D Closure Time",KPI_Thresholds!$A$2:$F$12,3,FALSE),"Green",IF(U71&lt;=VLOOKUP("CAP/8D Closure Time",KPI_Thresholds!$A$2:$F$12,4,FALSE),"Amber","Red")),IF(ABS(U71)&lt;=VLOOKUP("CAP/8D Closure Time",KPI_Thresholds!$A$2:$F$12,3,FALSE),"Green",IF(ABS(U71)&lt;=VLOOKUP("CAP/8D Closure Time",KPI_Thresholds!$A$2:$F$12,4,FALSE),"Amber","Red")))))</f>
        <v/>
      </c>
      <c r="W71" s="18">
        <f>Monthly_Input!Q71</f>
        <v/>
      </c>
      <c r="X71" s="16">
        <f>IF(W71="","",IF(VLOOKUP("Returns/Warranty Rate",KPI_Thresholds!$A$2:$F$12,2,FALSE)="HIGH",IF(W71&gt;=VLOOKUP("Returns/Warranty Rate",KPI_Thresholds!$A$2:$F$12,3,FALSE),"Green",IF(W71&gt;=VLOOKUP("Returns/Warranty Rate",KPI_Thresholds!$A$2:$F$12,4,FALSE),"Amber","Red")),IF(VLOOKUP("Returns/Warranty Rate",KPI_Thresholds!$A$2:$F$12,2,FALSE)="LOW",IF(W71&lt;=VLOOKUP("Returns/Warranty Rate",KPI_Thresholds!$A$2:$F$12,3,FALSE),"Green",IF(W71&lt;=VLOOKUP("Returns/Warranty Rate",KPI_Thresholds!$A$2:$F$12,4,FALSE),"Amber","Red")),IF(ABS(W71)&lt;=VLOOKUP("Returns/Warranty Rate",KPI_Thresholds!$A$2:$F$12,3,FALSE),"Green",IF(ABS(W71)&lt;=VLOOKUP("Returns/Warranty Rate",KPI_Thresholds!$A$2:$F$12,4,FALSE),"Amber","Red")))))</f>
        <v/>
      </c>
      <c r="Y71" s="20">
        <f>IF(A71="","",SUM(IF(D71="Green",100,IF(D71="Amber",50,IF(D71="Red",0,"")))*VLOOKUP("On-Time Delivery (OTD)",KPI_Thresholds!$A$2:$F$12,6,FALSE),IF(F71="Green",100,IF(F71="Amber",50,IF(F71="Red",0,"")))*VLOOKUP("PPM (defective units)",KPI_Thresholds!$A$2:$F$12,6,FALSE),IF(H71="Green",100,IF(H71="Amber",50,IF(H71="Red",0,"")))*VLOOKUP("AQL Acceptance Rate",KPI_Thresholds!$A$2:$F$12,6,FALSE),IF(J71="Green",100,IF(J71="Amber",50,IF(J71="Red",0,"")))*VLOOKUP("COPQ % of spend",KPI_Thresholds!$A$2:$F$12,6,FALSE),IF(L71="Green",100,IF(L71="Amber",50,IF(L71="Red",0,"")))*VLOOKUP("Compliance Pass Rate",KPI_Thresholds!$A$2:$F$12,6,FALSE),IF(N71="Green",100,IF(N71="Amber",50,IF(N71="Red",0,"")))*VLOOKUP("Documentation Accuracy",KPI_Thresholds!$A$2:$F$12,6,FALSE),IF(P71="Green",100,IF(P71="Amber",50,IF(P71="Red",0,"")))*VLOOKUP("Lead Time Variance %",KPI_Thresholds!$A$2:$F$12,6,FALSE),IF(R71="Green",100,IF(R71="Amber",50,IF(R71="Red",0,"")))*VLOOKUP("Price Variance vs PO",KPI_Thresholds!$A$2:$F$12,6,FALSE),IF(T71="Green",100,IF(T71="Amber",50,IF(T71="Red",0,"")))*VLOOKUP("NCR Acknowledge Time",KPI_Thresholds!$A$2:$F$12,6,FALSE),IF(V71="Green",100,IF(V71="Amber",50,IF(V71="Red",0,"")))*VLOOKUP("CAP/8D Closure Time",KPI_Thresholds!$A$2:$F$12,6,FALSE),IF(X71="Green",100,IF(X71="Amber",50,IF(X71="Red",0,"")))*VLOOKUP("Returns/Warranty Rate",KPI_Thresholds!$A$2:$F$12,6,FALSE))/100)</f>
        <v/>
      </c>
      <c r="Z71" s="16">
        <f>IF(A71="","",IF(OR(D71="Red",L71="Red"),"Conditional",IF(Y71&gt;=90,"Preferred",IF(Y71&gt;=75,"Approved","Conditional"))))</f>
        <v/>
      </c>
    </row>
    <row r="72">
      <c r="A72" s="16">
        <f>Monthly_Input!A72</f>
        <v/>
      </c>
      <c r="B72" s="17">
        <f>Monthly_Input!B72</f>
        <v/>
      </c>
      <c r="C72" s="18">
        <f>Monthly_Input!C72</f>
        <v/>
      </c>
      <c r="D72" s="16">
        <f>IF(C72="","",IF(VLOOKUP("On-Time Delivery (OTD)",KPI_Thresholds!$A$2:$F$12,2,FALSE)="HIGH",IF(C72&gt;=VLOOKUP("On-Time Delivery (OTD)",KPI_Thresholds!$A$2:$F$12,3,FALSE),"Green",IF(C72&gt;=VLOOKUP("On-Time Delivery (OTD)",KPI_Thresholds!$A$2:$F$12,4,FALSE),"Amber","Red")),IF(VLOOKUP("On-Time Delivery (OTD)",KPI_Thresholds!$A$2:$F$12,2,FALSE)="LOW",IF(C72&lt;=VLOOKUP("On-Time Delivery (OTD)",KPI_Thresholds!$A$2:$F$12,3,FALSE),"Green",IF(C72&lt;=VLOOKUP("On-Time Delivery (OTD)",KPI_Thresholds!$A$2:$F$12,4,FALSE),"Amber","Red")),IF(ABS(C72)&lt;=VLOOKUP("On-Time Delivery (OTD)",KPI_Thresholds!$A$2:$F$12,3,FALSE),"Green",IF(ABS(C72)&lt;=VLOOKUP("On-Time Delivery (OTD)",KPI_Thresholds!$A$2:$F$12,4,FALSE),"Amber","Red")))))</f>
        <v/>
      </c>
      <c r="E72" s="19">
        <f>Monthly_Input!D72</f>
        <v/>
      </c>
      <c r="F72" s="16">
        <f>IF(E72="","",IF(VLOOKUP("PPM (defective units)",KPI_Thresholds!$A$2:$F$12,2,FALSE)="HIGH",IF(E72&gt;=VLOOKUP("PPM (defective units)",KPI_Thresholds!$A$2:$F$12,3,FALSE),"Green",IF(E72&gt;=VLOOKUP("PPM (defective units)",KPI_Thresholds!$A$2:$F$12,4,FALSE),"Amber","Red")),IF(VLOOKUP("PPM (defective units)",KPI_Thresholds!$A$2:$F$12,2,FALSE)="LOW",IF(E72&lt;=VLOOKUP("PPM (defective units)",KPI_Thresholds!$A$2:$F$12,3,FALSE),"Green",IF(E72&lt;=VLOOKUP("PPM (defective units)",KPI_Thresholds!$A$2:$F$12,4,FALSE),"Amber","Red")),IF(ABS(E72)&lt;=VLOOKUP("PPM (defective units)",KPI_Thresholds!$A$2:$F$12,3,FALSE),"Green",IF(ABS(E72)&lt;=VLOOKUP("PPM (defective units)",KPI_Thresholds!$A$2:$F$12,4,FALSE),"Amber","Red")))))</f>
        <v/>
      </c>
      <c r="G72" s="18">
        <f>Monthly_Input!E72</f>
        <v/>
      </c>
      <c r="H72" s="16">
        <f>IF(G72="","",IF(VLOOKUP("AQL Acceptance Rate",KPI_Thresholds!$A$2:$F$12,2,FALSE)="HIGH",IF(G72&gt;=VLOOKUP("AQL Acceptance Rate",KPI_Thresholds!$A$2:$F$12,3,FALSE),"Green",IF(G72&gt;=VLOOKUP("AQL Acceptance Rate",KPI_Thresholds!$A$2:$F$12,4,FALSE),"Amber","Red")),IF(VLOOKUP("AQL Acceptance Rate",KPI_Thresholds!$A$2:$F$12,2,FALSE)="LOW",IF(G72&lt;=VLOOKUP("AQL Acceptance Rate",KPI_Thresholds!$A$2:$F$12,3,FALSE),"Green",IF(G72&lt;=VLOOKUP("AQL Acceptance Rate",KPI_Thresholds!$A$2:$F$12,4,FALSE),"Amber","Red")),IF(ABS(G72)&lt;=VLOOKUP("AQL Acceptance Rate",KPI_Thresholds!$A$2:$F$12,3,FALSE),"Green",IF(ABS(G72)&lt;=VLOOKUP("AQL Acceptance Rate",KPI_Thresholds!$A$2:$F$12,4,FALSE),"Amber","Red")))))</f>
        <v/>
      </c>
      <c r="I72" s="18">
        <f>Monthly_Input!F72</f>
        <v/>
      </c>
      <c r="J72" s="16">
        <f>IF(I72="","",IF(VLOOKUP("COPQ % of spend",KPI_Thresholds!$A$2:$F$12,2,FALSE)="HIGH",IF(I72&gt;=VLOOKUP("COPQ % of spend",KPI_Thresholds!$A$2:$F$12,3,FALSE),"Green",IF(I72&gt;=VLOOKUP("COPQ % of spend",KPI_Thresholds!$A$2:$F$12,4,FALSE),"Amber","Red")),IF(VLOOKUP("COPQ % of spend",KPI_Thresholds!$A$2:$F$12,2,FALSE)="LOW",IF(I72&lt;=VLOOKUP("COPQ % of spend",KPI_Thresholds!$A$2:$F$12,3,FALSE),"Green",IF(I72&lt;=VLOOKUP("COPQ % of spend",KPI_Thresholds!$A$2:$F$12,4,FALSE),"Amber","Red")),IF(ABS(I72)&lt;=VLOOKUP("COPQ % of spend",KPI_Thresholds!$A$2:$F$12,3,FALSE),"Green",IF(ABS(I72)&lt;=VLOOKUP("COPQ % of spend",KPI_Thresholds!$A$2:$F$12,4,FALSE),"Amber","Red")))))</f>
        <v/>
      </c>
      <c r="K72" s="18">
        <f>Monthly_Input!G72</f>
        <v/>
      </c>
      <c r="L72" s="16">
        <f>IF(K72="","",IF(VLOOKUP("Compliance Pass Rate",KPI_Thresholds!$A$2:$F$12,2,FALSE)="HIGH",IF(K72&gt;=VLOOKUP("Compliance Pass Rate",KPI_Thresholds!$A$2:$F$12,3,FALSE),"Green",IF(K72&gt;=VLOOKUP("Compliance Pass Rate",KPI_Thresholds!$A$2:$F$12,4,FALSE),"Amber","Red")),IF(VLOOKUP("Compliance Pass Rate",KPI_Thresholds!$A$2:$F$12,2,FALSE)="LOW",IF(K72&lt;=VLOOKUP("Compliance Pass Rate",KPI_Thresholds!$A$2:$F$12,3,FALSE),"Green",IF(K72&lt;=VLOOKUP("Compliance Pass Rate",KPI_Thresholds!$A$2:$F$12,4,FALSE),"Amber","Red")),IF(ABS(K72)&lt;=VLOOKUP("Compliance Pass Rate",KPI_Thresholds!$A$2:$F$12,3,FALSE),"Green",IF(ABS(K72)&lt;=VLOOKUP("Compliance Pass Rate",KPI_Thresholds!$A$2:$F$12,4,FALSE),"Amber","Red")))))</f>
        <v/>
      </c>
      <c r="M72" s="18">
        <f>Monthly_Input!H72</f>
        <v/>
      </c>
      <c r="N72" s="16">
        <f>IF(M72="","",IF(VLOOKUP("Documentation Accuracy",KPI_Thresholds!$A$2:$F$12,2,FALSE)="HIGH",IF(M72&gt;=VLOOKUP("Documentation Accuracy",KPI_Thresholds!$A$2:$F$12,3,FALSE),"Green",IF(M72&gt;=VLOOKUP("Documentation Accuracy",KPI_Thresholds!$A$2:$F$12,4,FALSE),"Amber","Red")),IF(VLOOKUP("Documentation Accuracy",KPI_Thresholds!$A$2:$F$12,2,FALSE)="LOW",IF(M72&lt;=VLOOKUP("Documentation Accuracy",KPI_Thresholds!$A$2:$F$12,3,FALSE),"Green",IF(M72&lt;=VLOOKUP("Documentation Accuracy",KPI_Thresholds!$A$2:$F$12,4,FALSE),"Amber","Red")),IF(ABS(M72)&lt;=VLOOKUP("Documentation Accuracy",KPI_Thresholds!$A$2:$F$12,3,FALSE),"Green",IF(ABS(M72)&lt;=VLOOKUP("Documentation Accuracy",KPI_Thresholds!$A$2:$F$12,4,FALSE),"Amber","Red")))))</f>
        <v/>
      </c>
      <c r="O72" s="18">
        <f>Monthly_Input!K72</f>
        <v/>
      </c>
      <c r="P72" s="16">
        <f>IF(O72="","",IF(VLOOKUP("Lead Time Variance %",KPI_Thresholds!$A$2:$F$12,2,FALSE)="HIGH",IF(O72&gt;=VLOOKUP("Lead Time Variance %",KPI_Thresholds!$A$2:$F$12,3,FALSE),"Green",IF(O72&gt;=VLOOKUP("Lead Time Variance %",KPI_Thresholds!$A$2:$F$12,4,FALSE),"Amber","Red")),IF(VLOOKUP("Lead Time Variance %",KPI_Thresholds!$A$2:$F$12,2,FALSE)="LOW",IF(O72&lt;=VLOOKUP("Lead Time Variance %",KPI_Thresholds!$A$2:$F$12,3,FALSE),"Green",IF(O72&lt;=VLOOKUP("Lead Time Variance %",KPI_Thresholds!$A$2:$F$12,4,FALSE),"Amber","Red")),IF(ABS(O72)&lt;=VLOOKUP("Lead Time Variance %",KPI_Thresholds!$A$2:$F$12,3,FALSE),"Green",IF(ABS(O72)&lt;=VLOOKUP("Lead Time Variance %",KPI_Thresholds!$A$2:$F$12,4,FALSE),"Amber","Red")))))</f>
        <v/>
      </c>
      <c r="Q72" s="18">
        <f>Monthly_Input!N72</f>
        <v/>
      </c>
      <c r="R72" s="16">
        <f>IF(Q72="","",IF(VLOOKUP("Price Variance vs PO",KPI_Thresholds!$A$2:$F$12,2,FALSE)="HIGH",IF(Q72&gt;=VLOOKUP("Price Variance vs PO",KPI_Thresholds!$A$2:$F$12,3,FALSE),"Green",IF(Q72&gt;=VLOOKUP("Price Variance vs PO",KPI_Thresholds!$A$2:$F$12,4,FALSE),"Amber","Red")),IF(VLOOKUP("Price Variance vs PO",KPI_Thresholds!$A$2:$F$12,2,FALSE)="LOW",IF(Q72&lt;=VLOOKUP("Price Variance vs PO",KPI_Thresholds!$A$2:$F$12,3,FALSE),"Green",IF(Q72&lt;=VLOOKUP("Price Variance vs PO",KPI_Thresholds!$A$2:$F$12,4,FALSE),"Amber","Red")),IF(ABS(Q72)&lt;=VLOOKUP("Price Variance vs PO",KPI_Thresholds!$A$2:$F$12,3,FALSE),"Green",IF(ABS(Q72)&lt;=VLOOKUP("Price Variance vs PO",KPI_Thresholds!$A$2:$F$12,4,FALSE),"Amber","Red")))))</f>
        <v/>
      </c>
      <c r="S72" s="19">
        <f>Monthly_Input!O72</f>
        <v/>
      </c>
      <c r="T72" s="16">
        <f>IF(S72="","",IF(VLOOKUP("NCR Acknowledge Time",KPI_Thresholds!$A$2:$F$12,2,FALSE)="HIGH",IF(S72&gt;=VLOOKUP("NCR Acknowledge Time",KPI_Thresholds!$A$2:$F$12,3,FALSE),"Green",IF(S72&gt;=VLOOKUP("NCR Acknowledge Time",KPI_Thresholds!$A$2:$F$12,4,FALSE),"Amber","Red")),IF(VLOOKUP("NCR Acknowledge Time",KPI_Thresholds!$A$2:$F$12,2,FALSE)="LOW",IF(S72&lt;=VLOOKUP("NCR Acknowledge Time",KPI_Thresholds!$A$2:$F$12,3,FALSE),"Green",IF(S72&lt;=VLOOKUP("NCR Acknowledge Time",KPI_Thresholds!$A$2:$F$12,4,FALSE),"Amber","Red")),IF(ABS(S72)&lt;=VLOOKUP("NCR Acknowledge Time",KPI_Thresholds!$A$2:$F$12,3,FALSE),"Green",IF(ABS(S72)&lt;=VLOOKUP("NCR Acknowledge Time",KPI_Thresholds!$A$2:$F$12,4,FALSE),"Amber","Red")))))</f>
        <v/>
      </c>
      <c r="U72" s="19">
        <f>Monthly_Input!P72</f>
        <v/>
      </c>
      <c r="V72" s="16">
        <f>IF(U72="","",IF(VLOOKUP("CAP/8D Closure Time",KPI_Thresholds!$A$2:$F$12,2,FALSE)="HIGH",IF(U72&gt;=VLOOKUP("CAP/8D Closure Time",KPI_Thresholds!$A$2:$F$12,3,FALSE),"Green",IF(U72&gt;=VLOOKUP("CAP/8D Closure Time",KPI_Thresholds!$A$2:$F$12,4,FALSE),"Amber","Red")),IF(VLOOKUP("CAP/8D Closure Time",KPI_Thresholds!$A$2:$F$12,2,FALSE)="LOW",IF(U72&lt;=VLOOKUP("CAP/8D Closure Time",KPI_Thresholds!$A$2:$F$12,3,FALSE),"Green",IF(U72&lt;=VLOOKUP("CAP/8D Closure Time",KPI_Thresholds!$A$2:$F$12,4,FALSE),"Amber","Red")),IF(ABS(U72)&lt;=VLOOKUP("CAP/8D Closure Time",KPI_Thresholds!$A$2:$F$12,3,FALSE),"Green",IF(ABS(U72)&lt;=VLOOKUP("CAP/8D Closure Time",KPI_Thresholds!$A$2:$F$12,4,FALSE),"Amber","Red")))))</f>
        <v/>
      </c>
      <c r="W72" s="18">
        <f>Monthly_Input!Q72</f>
        <v/>
      </c>
      <c r="X72" s="16">
        <f>IF(W72="","",IF(VLOOKUP("Returns/Warranty Rate",KPI_Thresholds!$A$2:$F$12,2,FALSE)="HIGH",IF(W72&gt;=VLOOKUP("Returns/Warranty Rate",KPI_Thresholds!$A$2:$F$12,3,FALSE),"Green",IF(W72&gt;=VLOOKUP("Returns/Warranty Rate",KPI_Thresholds!$A$2:$F$12,4,FALSE),"Amber","Red")),IF(VLOOKUP("Returns/Warranty Rate",KPI_Thresholds!$A$2:$F$12,2,FALSE)="LOW",IF(W72&lt;=VLOOKUP("Returns/Warranty Rate",KPI_Thresholds!$A$2:$F$12,3,FALSE),"Green",IF(W72&lt;=VLOOKUP("Returns/Warranty Rate",KPI_Thresholds!$A$2:$F$12,4,FALSE),"Amber","Red")),IF(ABS(W72)&lt;=VLOOKUP("Returns/Warranty Rate",KPI_Thresholds!$A$2:$F$12,3,FALSE),"Green",IF(ABS(W72)&lt;=VLOOKUP("Returns/Warranty Rate",KPI_Thresholds!$A$2:$F$12,4,FALSE),"Amber","Red")))))</f>
        <v/>
      </c>
      <c r="Y72" s="20">
        <f>IF(A72="","",SUM(IF(D72="Green",100,IF(D72="Amber",50,IF(D72="Red",0,"")))*VLOOKUP("On-Time Delivery (OTD)",KPI_Thresholds!$A$2:$F$12,6,FALSE),IF(F72="Green",100,IF(F72="Amber",50,IF(F72="Red",0,"")))*VLOOKUP("PPM (defective units)",KPI_Thresholds!$A$2:$F$12,6,FALSE),IF(H72="Green",100,IF(H72="Amber",50,IF(H72="Red",0,"")))*VLOOKUP("AQL Acceptance Rate",KPI_Thresholds!$A$2:$F$12,6,FALSE),IF(J72="Green",100,IF(J72="Amber",50,IF(J72="Red",0,"")))*VLOOKUP("COPQ % of spend",KPI_Thresholds!$A$2:$F$12,6,FALSE),IF(L72="Green",100,IF(L72="Amber",50,IF(L72="Red",0,"")))*VLOOKUP("Compliance Pass Rate",KPI_Thresholds!$A$2:$F$12,6,FALSE),IF(N72="Green",100,IF(N72="Amber",50,IF(N72="Red",0,"")))*VLOOKUP("Documentation Accuracy",KPI_Thresholds!$A$2:$F$12,6,FALSE),IF(P72="Green",100,IF(P72="Amber",50,IF(P72="Red",0,"")))*VLOOKUP("Lead Time Variance %",KPI_Thresholds!$A$2:$F$12,6,FALSE),IF(R72="Green",100,IF(R72="Amber",50,IF(R72="Red",0,"")))*VLOOKUP("Price Variance vs PO",KPI_Thresholds!$A$2:$F$12,6,FALSE),IF(T72="Green",100,IF(T72="Amber",50,IF(T72="Red",0,"")))*VLOOKUP("NCR Acknowledge Time",KPI_Thresholds!$A$2:$F$12,6,FALSE),IF(V72="Green",100,IF(V72="Amber",50,IF(V72="Red",0,"")))*VLOOKUP("CAP/8D Closure Time",KPI_Thresholds!$A$2:$F$12,6,FALSE),IF(X72="Green",100,IF(X72="Amber",50,IF(X72="Red",0,"")))*VLOOKUP("Returns/Warranty Rate",KPI_Thresholds!$A$2:$F$12,6,FALSE))/100)</f>
        <v/>
      </c>
      <c r="Z72" s="16">
        <f>IF(A72="","",IF(OR(D72="Red",L72="Red"),"Conditional",IF(Y72&gt;=90,"Preferred",IF(Y72&gt;=75,"Approved","Conditional"))))</f>
        <v/>
      </c>
    </row>
    <row r="73">
      <c r="A73" s="16">
        <f>Monthly_Input!A73</f>
        <v/>
      </c>
      <c r="B73" s="17">
        <f>Monthly_Input!B73</f>
        <v/>
      </c>
      <c r="C73" s="18">
        <f>Monthly_Input!C73</f>
        <v/>
      </c>
      <c r="D73" s="16">
        <f>IF(C73="","",IF(VLOOKUP("On-Time Delivery (OTD)",KPI_Thresholds!$A$2:$F$12,2,FALSE)="HIGH",IF(C73&gt;=VLOOKUP("On-Time Delivery (OTD)",KPI_Thresholds!$A$2:$F$12,3,FALSE),"Green",IF(C73&gt;=VLOOKUP("On-Time Delivery (OTD)",KPI_Thresholds!$A$2:$F$12,4,FALSE),"Amber","Red")),IF(VLOOKUP("On-Time Delivery (OTD)",KPI_Thresholds!$A$2:$F$12,2,FALSE)="LOW",IF(C73&lt;=VLOOKUP("On-Time Delivery (OTD)",KPI_Thresholds!$A$2:$F$12,3,FALSE),"Green",IF(C73&lt;=VLOOKUP("On-Time Delivery (OTD)",KPI_Thresholds!$A$2:$F$12,4,FALSE),"Amber","Red")),IF(ABS(C73)&lt;=VLOOKUP("On-Time Delivery (OTD)",KPI_Thresholds!$A$2:$F$12,3,FALSE),"Green",IF(ABS(C73)&lt;=VLOOKUP("On-Time Delivery (OTD)",KPI_Thresholds!$A$2:$F$12,4,FALSE),"Amber","Red")))))</f>
        <v/>
      </c>
      <c r="E73" s="19">
        <f>Monthly_Input!D73</f>
        <v/>
      </c>
      <c r="F73" s="16">
        <f>IF(E73="","",IF(VLOOKUP("PPM (defective units)",KPI_Thresholds!$A$2:$F$12,2,FALSE)="HIGH",IF(E73&gt;=VLOOKUP("PPM (defective units)",KPI_Thresholds!$A$2:$F$12,3,FALSE),"Green",IF(E73&gt;=VLOOKUP("PPM (defective units)",KPI_Thresholds!$A$2:$F$12,4,FALSE),"Amber","Red")),IF(VLOOKUP("PPM (defective units)",KPI_Thresholds!$A$2:$F$12,2,FALSE)="LOW",IF(E73&lt;=VLOOKUP("PPM (defective units)",KPI_Thresholds!$A$2:$F$12,3,FALSE),"Green",IF(E73&lt;=VLOOKUP("PPM (defective units)",KPI_Thresholds!$A$2:$F$12,4,FALSE),"Amber","Red")),IF(ABS(E73)&lt;=VLOOKUP("PPM (defective units)",KPI_Thresholds!$A$2:$F$12,3,FALSE),"Green",IF(ABS(E73)&lt;=VLOOKUP("PPM (defective units)",KPI_Thresholds!$A$2:$F$12,4,FALSE),"Amber","Red")))))</f>
        <v/>
      </c>
      <c r="G73" s="18">
        <f>Monthly_Input!E73</f>
        <v/>
      </c>
      <c r="H73" s="16">
        <f>IF(G73="","",IF(VLOOKUP("AQL Acceptance Rate",KPI_Thresholds!$A$2:$F$12,2,FALSE)="HIGH",IF(G73&gt;=VLOOKUP("AQL Acceptance Rate",KPI_Thresholds!$A$2:$F$12,3,FALSE),"Green",IF(G73&gt;=VLOOKUP("AQL Acceptance Rate",KPI_Thresholds!$A$2:$F$12,4,FALSE),"Amber","Red")),IF(VLOOKUP("AQL Acceptance Rate",KPI_Thresholds!$A$2:$F$12,2,FALSE)="LOW",IF(G73&lt;=VLOOKUP("AQL Acceptance Rate",KPI_Thresholds!$A$2:$F$12,3,FALSE),"Green",IF(G73&lt;=VLOOKUP("AQL Acceptance Rate",KPI_Thresholds!$A$2:$F$12,4,FALSE),"Amber","Red")),IF(ABS(G73)&lt;=VLOOKUP("AQL Acceptance Rate",KPI_Thresholds!$A$2:$F$12,3,FALSE),"Green",IF(ABS(G73)&lt;=VLOOKUP("AQL Acceptance Rate",KPI_Thresholds!$A$2:$F$12,4,FALSE),"Amber","Red")))))</f>
        <v/>
      </c>
      <c r="I73" s="18">
        <f>Monthly_Input!F73</f>
        <v/>
      </c>
      <c r="J73" s="16">
        <f>IF(I73="","",IF(VLOOKUP("COPQ % of spend",KPI_Thresholds!$A$2:$F$12,2,FALSE)="HIGH",IF(I73&gt;=VLOOKUP("COPQ % of spend",KPI_Thresholds!$A$2:$F$12,3,FALSE),"Green",IF(I73&gt;=VLOOKUP("COPQ % of spend",KPI_Thresholds!$A$2:$F$12,4,FALSE),"Amber","Red")),IF(VLOOKUP("COPQ % of spend",KPI_Thresholds!$A$2:$F$12,2,FALSE)="LOW",IF(I73&lt;=VLOOKUP("COPQ % of spend",KPI_Thresholds!$A$2:$F$12,3,FALSE),"Green",IF(I73&lt;=VLOOKUP("COPQ % of spend",KPI_Thresholds!$A$2:$F$12,4,FALSE),"Amber","Red")),IF(ABS(I73)&lt;=VLOOKUP("COPQ % of spend",KPI_Thresholds!$A$2:$F$12,3,FALSE),"Green",IF(ABS(I73)&lt;=VLOOKUP("COPQ % of spend",KPI_Thresholds!$A$2:$F$12,4,FALSE),"Amber","Red")))))</f>
        <v/>
      </c>
      <c r="K73" s="18">
        <f>Monthly_Input!G73</f>
        <v/>
      </c>
      <c r="L73" s="16">
        <f>IF(K73="","",IF(VLOOKUP("Compliance Pass Rate",KPI_Thresholds!$A$2:$F$12,2,FALSE)="HIGH",IF(K73&gt;=VLOOKUP("Compliance Pass Rate",KPI_Thresholds!$A$2:$F$12,3,FALSE),"Green",IF(K73&gt;=VLOOKUP("Compliance Pass Rate",KPI_Thresholds!$A$2:$F$12,4,FALSE),"Amber","Red")),IF(VLOOKUP("Compliance Pass Rate",KPI_Thresholds!$A$2:$F$12,2,FALSE)="LOW",IF(K73&lt;=VLOOKUP("Compliance Pass Rate",KPI_Thresholds!$A$2:$F$12,3,FALSE),"Green",IF(K73&lt;=VLOOKUP("Compliance Pass Rate",KPI_Thresholds!$A$2:$F$12,4,FALSE),"Amber","Red")),IF(ABS(K73)&lt;=VLOOKUP("Compliance Pass Rate",KPI_Thresholds!$A$2:$F$12,3,FALSE),"Green",IF(ABS(K73)&lt;=VLOOKUP("Compliance Pass Rate",KPI_Thresholds!$A$2:$F$12,4,FALSE),"Amber","Red")))))</f>
        <v/>
      </c>
      <c r="M73" s="18">
        <f>Monthly_Input!H73</f>
        <v/>
      </c>
      <c r="N73" s="16">
        <f>IF(M73="","",IF(VLOOKUP("Documentation Accuracy",KPI_Thresholds!$A$2:$F$12,2,FALSE)="HIGH",IF(M73&gt;=VLOOKUP("Documentation Accuracy",KPI_Thresholds!$A$2:$F$12,3,FALSE),"Green",IF(M73&gt;=VLOOKUP("Documentation Accuracy",KPI_Thresholds!$A$2:$F$12,4,FALSE),"Amber","Red")),IF(VLOOKUP("Documentation Accuracy",KPI_Thresholds!$A$2:$F$12,2,FALSE)="LOW",IF(M73&lt;=VLOOKUP("Documentation Accuracy",KPI_Thresholds!$A$2:$F$12,3,FALSE),"Green",IF(M73&lt;=VLOOKUP("Documentation Accuracy",KPI_Thresholds!$A$2:$F$12,4,FALSE),"Amber","Red")),IF(ABS(M73)&lt;=VLOOKUP("Documentation Accuracy",KPI_Thresholds!$A$2:$F$12,3,FALSE),"Green",IF(ABS(M73)&lt;=VLOOKUP("Documentation Accuracy",KPI_Thresholds!$A$2:$F$12,4,FALSE),"Amber","Red")))))</f>
        <v/>
      </c>
      <c r="O73" s="18">
        <f>Monthly_Input!K73</f>
        <v/>
      </c>
      <c r="P73" s="16">
        <f>IF(O73="","",IF(VLOOKUP("Lead Time Variance %",KPI_Thresholds!$A$2:$F$12,2,FALSE)="HIGH",IF(O73&gt;=VLOOKUP("Lead Time Variance %",KPI_Thresholds!$A$2:$F$12,3,FALSE),"Green",IF(O73&gt;=VLOOKUP("Lead Time Variance %",KPI_Thresholds!$A$2:$F$12,4,FALSE),"Amber","Red")),IF(VLOOKUP("Lead Time Variance %",KPI_Thresholds!$A$2:$F$12,2,FALSE)="LOW",IF(O73&lt;=VLOOKUP("Lead Time Variance %",KPI_Thresholds!$A$2:$F$12,3,FALSE),"Green",IF(O73&lt;=VLOOKUP("Lead Time Variance %",KPI_Thresholds!$A$2:$F$12,4,FALSE),"Amber","Red")),IF(ABS(O73)&lt;=VLOOKUP("Lead Time Variance %",KPI_Thresholds!$A$2:$F$12,3,FALSE),"Green",IF(ABS(O73)&lt;=VLOOKUP("Lead Time Variance %",KPI_Thresholds!$A$2:$F$12,4,FALSE),"Amber","Red")))))</f>
        <v/>
      </c>
      <c r="Q73" s="18">
        <f>Monthly_Input!N73</f>
        <v/>
      </c>
      <c r="R73" s="16">
        <f>IF(Q73="","",IF(VLOOKUP("Price Variance vs PO",KPI_Thresholds!$A$2:$F$12,2,FALSE)="HIGH",IF(Q73&gt;=VLOOKUP("Price Variance vs PO",KPI_Thresholds!$A$2:$F$12,3,FALSE),"Green",IF(Q73&gt;=VLOOKUP("Price Variance vs PO",KPI_Thresholds!$A$2:$F$12,4,FALSE),"Amber","Red")),IF(VLOOKUP("Price Variance vs PO",KPI_Thresholds!$A$2:$F$12,2,FALSE)="LOW",IF(Q73&lt;=VLOOKUP("Price Variance vs PO",KPI_Thresholds!$A$2:$F$12,3,FALSE),"Green",IF(Q73&lt;=VLOOKUP("Price Variance vs PO",KPI_Thresholds!$A$2:$F$12,4,FALSE),"Amber","Red")),IF(ABS(Q73)&lt;=VLOOKUP("Price Variance vs PO",KPI_Thresholds!$A$2:$F$12,3,FALSE),"Green",IF(ABS(Q73)&lt;=VLOOKUP("Price Variance vs PO",KPI_Thresholds!$A$2:$F$12,4,FALSE),"Amber","Red")))))</f>
        <v/>
      </c>
      <c r="S73" s="19">
        <f>Monthly_Input!O73</f>
        <v/>
      </c>
      <c r="T73" s="16">
        <f>IF(S73="","",IF(VLOOKUP("NCR Acknowledge Time",KPI_Thresholds!$A$2:$F$12,2,FALSE)="HIGH",IF(S73&gt;=VLOOKUP("NCR Acknowledge Time",KPI_Thresholds!$A$2:$F$12,3,FALSE),"Green",IF(S73&gt;=VLOOKUP("NCR Acknowledge Time",KPI_Thresholds!$A$2:$F$12,4,FALSE),"Amber","Red")),IF(VLOOKUP("NCR Acknowledge Time",KPI_Thresholds!$A$2:$F$12,2,FALSE)="LOW",IF(S73&lt;=VLOOKUP("NCR Acknowledge Time",KPI_Thresholds!$A$2:$F$12,3,FALSE),"Green",IF(S73&lt;=VLOOKUP("NCR Acknowledge Time",KPI_Thresholds!$A$2:$F$12,4,FALSE),"Amber","Red")),IF(ABS(S73)&lt;=VLOOKUP("NCR Acknowledge Time",KPI_Thresholds!$A$2:$F$12,3,FALSE),"Green",IF(ABS(S73)&lt;=VLOOKUP("NCR Acknowledge Time",KPI_Thresholds!$A$2:$F$12,4,FALSE),"Amber","Red")))))</f>
        <v/>
      </c>
      <c r="U73" s="19">
        <f>Monthly_Input!P73</f>
        <v/>
      </c>
      <c r="V73" s="16">
        <f>IF(U73="","",IF(VLOOKUP("CAP/8D Closure Time",KPI_Thresholds!$A$2:$F$12,2,FALSE)="HIGH",IF(U73&gt;=VLOOKUP("CAP/8D Closure Time",KPI_Thresholds!$A$2:$F$12,3,FALSE),"Green",IF(U73&gt;=VLOOKUP("CAP/8D Closure Time",KPI_Thresholds!$A$2:$F$12,4,FALSE),"Amber","Red")),IF(VLOOKUP("CAP/8D Closure Time",KPI_Thresholds!$A$2:$F$12,2,FALSE)="LOW",IF(U73&lt;=VLOOKUP("CAP/8D Closure Time",KPI_Thresholds!$A$2:$F$12,3,FALSE),"Green",IF(U73&lt;=VLOOKUP("CAP/8D Closure Time",KPI_Thresholds!$A$2:$F$12,4,FALSE),"Amber","Red")),IF(ABS(U73)&lt;=VLOOKUP("CAP/8D Closure Time",KPI_Thresholds!$A$2:$F$12,3,FALSE),"Green",IF(ABS(U73)&lt;=VLOOKUP("CAP/8D Closure Time",KPI_Thresholds!$A$2:$F$12,4,FALSE),"Amber","Red")))))</f>
        <v/>
      </c>
      <c r="W73" s="18">
        <f>Monthly_Input!Q73</f>
        <v/>
      </c>
      <c r="X73" s="16">
        <f>IF(W73="","",IF(VLOOKUP("Returns/Warranty Rate",KPI_Thresholds!$A$2:$F$12,2,FALSE)="HIGH",IF(W73&gt;=VLOOKUP("Returns/Warranty Rate",KPI_Thresholds!$A$2:$F$12,3,FALSE),"Green",IF(W73&gt;=VLOOKUP("Returns/Warranty Rate",KPI_Thresholds!$A$2:$F$12,4,FALSE),"Amber","Red")),IF(VLOOKUP("Returns/Warranty Rate",KPI_Thresholds!$A$2:$F$12,2,FALSE)="LOW",IF(W73&lt;=VLOOKUP("Returns/Warranty Rate",KPI_Thresholds!$A$2:$F$12,3,FALSE),"Green",IF(W73&lt;=VLOOKUP("Returns/Warranty Rate",KPI_Thresholds!$A$2:$F$12,4,FALSE),"Amber","Red")),IF(ABS(W73)&lt;=VLOOKUP("Returns/Warranty Rate",KPI_Thresholds!$A$2:$F$12,3,FALSE),"Green",IF(ABS(W73)&lt;=VLOOKUP("Returns/Warranty Rate",KPI_Thresholds!$A$2:$F$12,4,FALSE),"Amber","Red")))))</f>
        <v/>
      </c>
      <c r="Y73" s="20">
        <f>IF(A73="","",SUM(IF(D73="Green",100,IF(D73="Amber",50,IF(D73="Red",0,"")))*VLOOKUP("On-Time Delivery (OTD)",KPI_Thresholds!$A$2:$F$12,6,FALSE),IF(F73="Green",100,IF(F73="Amber",50,IF(F73="Red",0,"")))*VLOOKUP("PPM (defective units)",KPI_Thresholds!$A$2:$F$12,6,FALSE),IF(H73="Green",100,IF(H73="Amber",50,IF(H73="Red",0,"")))*VLOOKUP("AQL Acceptance Rate",KPI_Thresholds!$A$2:$F$12,6,FALSE),IF(J73="Green",100,IF(J73="Amber",50,IF(J73="Red",0,"")))*VLOOKUP("COPQ % of spend",KPI_Thresholds!$A$2:$F$12,6,FALSE),IF(L73="Green",100,IF(L73="Amber",50,IF(L73="Red",0,"")))*VLOOKUP("Compliance Pass Rate",KPI_Thresholds!$A$2:$F$12,6,FALSE),IF(N73="Green",100,IF(N73="Amber",50,IF(N73="Red",0,"")))*VLOOKUP("Documentation Accuracy",KPI_Thresholds!$A$2:$F$12,6,FALSE),IF(P73="Green",100,IF(P73="Amber",50,IF(P73="Red",0,"")))*VLOOKUP("Lead Time Variance %",KPI_Thresholds!$A$2:$F$12,6,FALSE),IF(R73="Green",100,IF(R73="Amber",50,IF(R73="Red",0,"")))*VLOOKUP("Price Variance vs PO",KPI_Thresholds!$A$2:$F$12,6,FALSE),IF(T73="Green",100,IF(T73="Amber",50,IF(T73="Red",0,"")))*VLOOKUP("NCR Acknowledge Time",KPI_Thresholds!$A$2:$F$12,6,FALSE),IF(V73="Green",100,IF(V73="Amber",50,IF(V73="Red",0,"")))*VLOOKUP("CAP/8D Closure Time",KPI_Thresholds!$A$2:$F$12,6,FALSE),IF(X73="Green",100,IF(X73="Amber",50,IF(X73="Red",0,"")))*VLOOKUP("Returns/Warranty Rate",KPI_Thresholds!$A$2:$F$12,6,FALSE))/100)</f>
        <v/>
      </c>
      <c r="Z73" s="16">
        <f>IF(A73="","",IF(OR(D73="Red",L73="Red"),"Conditional",IF(Y73&gt;=90,"Preferred",IF(Y73&gt;=75,"Approved","Conditional"))))</f>
        <v/>
      </c>
    </row>
    <row r="74">
      <c r="A74" s="16">
        <f>Monthly_Input!A74</f>
        <v/>
      </c>
      <c r="B74" s="17">
        <f>Monthly_Input!B74</f>
        <v/>
      </c>
      <c r="C74" s="18">
        <f>Monthly_Input!C74</f>
        <v/>
      </c>
      <c r="D74" s="16">
        <f>IF(C74="","",IF(VLOOKUP("On-Time Delivery (OTD)",KPI_Thresholds!$A$2:$F$12,2,FALSE)="HIGH",IF(C74&gt;=VLOOKUP("On-Time Delivery (OTD)",KPI_Thresholds!$A$2:$F$12,3,FALSE),"Green",IF(C74&gt;=VLOOKUP("On-Time Delivery (OTD)",KPI_Thresholds!$A$2:$F$12,4,FALSE),"Amber","Red")),IF(VLOOKUP("On-Time Delivery (OTD)",KPI_Thresholds!$A$2:$F$12,2,FALSE)="LOW",IF(C74&lt;=VLOOKUP("On-Time Delivery (OTD)",KPI_Thresholds!$A$2:$F$12,3,FALSE),"Green",IF(C74&lt;=VLOOKUP("On-Time Delivery (OTD)",KPI_Thresholds!$A$2:$F$12,4,FALSE),"Amber","Red")),IF(ABS(C74)&lt;=VLOOKUP("On-Time Delivery (OTD)",KPI_Thresholds!$A$2:$F$12,3,FALSE),"Green",IF(ABS(C74)&lt;=VLOOKUP("On-Time Delivery (OTD)",KPI_Thresholds!$A$2:$F$12,4,FALSE),"Amber","Red")))))</f>
        <v/>
      </c>
      <c r="E74" s="19">
        <f>Monthly_Input!D74</f>
        <v/>
      </c>
      <c r="F74" s="16">
        <f>IF(E74="","",IF(VLOOKUP("PPM (defective units)",KPI_Thresholds!$A$2:$F$12,2,FALSE)="HIGH",IF(E74&gt;=VLOOKUP("PPM (defective units)",KPI_Thresholds!$A$2:$F$12,3,FALSE),"Green",IF(E74&gt;=VLOOKUP("PPM (defective units)",KPI_Thresholds!$A$2:$F$12,4,FALSE),"Amber","Red")),IF(VLOOKUP("PPM (defective units)",KPI_Thresholds!$A$2:$F$12,2,FALSE)="LOW",IF(E74&lt;=VLOOKUP("PPM (defective units)",KPI_Thresholds!$A$2:$F$12,3,FALSE),"Green",IF(E74&lt;=VLOOKUP("PPM (defective units)",KPI_Thresholds!$A$2:$F$12,4,FALSE),"Amber","Red")),IF(ABS(E74)&lt;=VLOOKUP("PPM (defective units)",KPI_Thresholds!$A$2:$F$12,3,FALSE),"Green",IF(ABS(E74)&lt;=VLOOKUP("PPM (defective units)",KPI_Thresholds!$A$2:$F$12,4,FALSE),"Amber","Red")))))</f>
        <v/>
      </c>
      <c r="G74" s="18">
        <f>Monthly_Input!E74</f>
        <v/>
      </c>
      <c r="H74" s="16">
        <f>IF(G74="","",IF(VLOOKUP("AQL Acceptance Rate",KPI_Thresholds!$A$2:$F$12,2,FALSE)="HIGH",IF(G74&gt;=VLOOKUP("AQL Acceptance Rate",KPI_Thresholds!$A$2:$F$12,3,FALSE),"Green",IF(G74&gt;=VLOOKUP("AQL Acceptance Rate",KPI_Thresholds!$A$2:$F$12,4,FALSE),"Amber","Red")),IF(VLOOKUP("AQL Acceptance Rate",KPI_Thresholds!$A$2:$F$12,2,FALSE)="LOW",IF(G74&lt;=VLOOKUP("AQL Acceptance Rate",KPI_Thresholds!$A$2:$F$12,3,FALSE),"Green",IF(G74&lt;=VLOOKUP("AQL Acceptance Rate",KPI_Thresholds!$A$2:$F$12,4,FALSE),"Amber","Red")),IF(ABS(G74)&lt;=VLOOKUP("AQL Acceptance Rate",KPI_Thresholds!$A$2:$F$12,3,FALSE),"Green",IF(ABS(G74)&lt;=VLOOKUP("AQL Acceptance Rate",KPI_Thresholds!$A$2:$F$12,4,FALSE),"Amber","Red")))))</f>
        <v/>
      </c>
      <c r="I74" s="18">
        <f>Monthly_Input!F74</f>
        <v/>
      </c>
      <c r="J74" s="16">
        <f>IF(I74="","",IF(VLOOKUP("COPQ % of spend",KPI_Thresholds!$A$2:$F$12,2,FALSE)="HIGH",IF(I74&gt;=VLOOKUP("COPQ % of spend",KPI_Thresholds!$A$2:$F$12,3,FALSE),"Green",IF(I74&gt;=VLOOKUP("COPQ % of spend",KPI_Thresholds!$A$2:$F$12,4,FALSE),"Amber","Red")),IF(VLOOKUP("COPQ % of spend",KPI_Thresholds!$A$2:$F$12,2,FALSE)="LOW",IF(I74&lt;=VLOOKUP("COPQ % of spend",KPI_Thresholds!$A$2:$F$12,3,FALSE),"Green",IF(I74&lt;=VLOOKUP("COPQ % of spend",KPI_Thresholds!$A$2:$F$12,4,FALSE),"Amber","Red")),IF(ABS(I74)&lt;=VLOOKUP("COPQ % of spend",KPI_Thresholds!$A$2:$F$12,3,FALSE),"Green",IF(ABS(I74)&lt;=VLOOKUP("COPQ % of spend",KPI_Thresholds!$A$2:$F$12,4,FALSE),"Amber","Red")))))</f>
        <v/>
      </c>
      <c r="K74" s="18">
        <f>Monthly_Input!G74</f>
        <v/>
      </c>
      <c r="L74" s="16">
        <f>IF(K74="","",IF(VLOOKUP("Compliance Pass Rate",KPI_Thresholds!$A$2:$F$12,2,FALSE)="HIGH",IF(K74&gt;=VLOOKUP("Compliance Pass Rate",KPI_Thresholds!$A$2:$F$12,3,FALSE),"Green",IF(K74&gt;=VLOOKUP("Compliance Pass Rate",KPI_Thresholds!$A$2:$F$12,4,FALSE),"Amber","Red")),IF(VLOOKUP("Compliance Pass Rate",KPI_Thresholds!$A$2:$F$12,2,FALSE)="LOW",IF(K74&lt;=VLOOKUP("Compliance Pass Rate",KPI_Thresholds!$A$2:$F$12,3,FALSE),"Green",IF(K74&lt;=VLOOKUP("Compliance Pass Rate",KPI_Thresholds!$A$2:$F$12,4,FALSE),"Amber","Red")),IF(ABS(K74)&lt;=VLOOKUP("Compliance Pass Rate",KPI_Thresholds!$A$2:$F$12,3,FALSE),"Green",IF(ABS(K74)&lt;=VLOOKUP("Compliance Pass Rate",KPI_Thresholds!$A$2:$F$12,4,FALSE),"Amber","Red")))))</f>
        <v/>
      </c>
      <c r="M74" s="18">
        <f>Monthly_Input!H74</f>
        <v/>
      </c>
      <c r="N74" s="16">
        <f>IF(M74="","",IF(VLOOKUP("Documentation Accuracy",KPI_Thresholds!$A$2:$F$12,2,FALSE)="HIGH",IF(M74&gt;=VLOOKUP("Documentation Accuracy",KPI_Thresholds!$A$2:$F$12,3,FALSE),"Green",IF(M74&gt;=VLOOKUP("Documentation Accuracy",KPI_Thresholds!$A$2:$F$12,4,FALSE),"Amber","Red")),IF(VLOOKUP("Documentation Accuracy",KPI_Thresholds!$A$2:$F$12,2,FALSE)="LOW",IF(M74&lt;=VLOOKUP("Documentation Accuracy",KPI_Thresholds!$A$2:$F$12,3,FALSE),"Green",IF(M74&lt;=VLOOKUP("Documentation Accuracy",KPI_Thresholds!$A$2:$F$12,4,FALSE),"Amber","Red")),IF(ABS(M74)&lt;=VLOOKUP("Documentation Accuracy",KPI_Thresholds!$A$2:$F$12,3,FALSE),"Green",IF(ABS(M74)&lt;=VLOOKUP("Documentation Accuracy",KPI_Thresholds!$A$2:$F$12,4,FALSE),"Amber","Red")))))</f>
        <v/>
      </c>
      <c r="O74" s="18">
        <f>Monthly_Input!K74</f>
        <v/>
      </c>
      <c r="P74" s="16">
        <f>IF(O74="","",IF(VLOOKUP("Lead Time Variance %",KPI_Thresholds!$A$2:$F$12,2,FALSE)="HIGH",IF(O74&gt;=VLOOKUP("Lead Time Variance %",KPI_Thresholds!$A$2:$F$12,3,FALSE),"Green",IF(O74&gt;=VLOOKUP("Lead Time Variance %",KPI_Thresholds!$A$2:$F$12,4,FALSE),"Amber","Red")),IF(VLOOKUP("Lead Time Variance %",KPI_Thresholds!$A$2:$F$12,2,FALSE)="LOW",IF(O74&lt;=VLOOKUP("Lead Time Variance %",KPI_Thresholds!$A$2:$F$12,3,FALSE),"Green",IF(O74&lt;=VLOOKUP("Lead Time Variance %",KPI_Thresholds!$A$2:$F$12,4,FALSE),"Amber","Red")),IF(ABS(O74)&lt;=VLOOKUP("Lead Time Variance %",KPI_Thresholds!$A$2:$F$12,3,FALSE),"Green",IF(ABS(O74)&lt;=VLOOKUP("Lead Time Variance %",KPI_Thresholds!$A$2:$F$12,4,FALSE),"Amber","Red")))))</f>
        <v/>
      </c>
      <c r="Q74" s="18">
        <f>Monthly_Input!N74</f>
        <v/>
      </c>
      <c r="R74" s="16">
        <f>IF(Q74="","",IF(VLOOKUP("Price Variance vs PO",KPI_Thresholds!$A$2:$F$12,2,FALSE)="HIGH",IF(Q74&gt;=VLOOKUP("Price Variance vs PO",KPI_Thresholds!$A$2:$F$12,3,FALSE),"Green",IF(Q74&gt;=VLOOKUP("Price Variance vs PO",KPI_Thresholds!$A$2:$F$12,4,FALSE),"Amber","Red")),IF(VLOOKUP("Price Variance vs PO",KPI_Thresholds!$A$2:$F$12,2,FALSE)="LOW",IF(Q74&lt;=VLOOKUP("Price Variance vs PO",KPI_Thresholds!$A$2:$F$12,3,FALSE),"Green",IF(Q74&lt;=VLOOKUP("Price Variance vs PO",KPI_Thresholds!$A$2:$F$12,4,FALSE),"Amber","Red")),IF(ABS(Q74)&lt;=VLOOKUP("Price Variance vs PO",KPI_Thresholds!$A$2:$F$12,3,FALSE),"Green",IF(ABS(Q74)&lt;=VLOOKUP("Price Variance vs PO",KPI_Thresholds!$A$2:$F$12,4,FALSE),"Amber","Red")))))</f>
        <v/>
      </c>
      <c r="S74" s="19">
        <f>Monthly_Input!O74</f>
        <v/>
      </c>
      <c r="T74" s="16">
        <f>IF(S74="","",IF(VLOOKUP("NCR Acknowledge Time",KPI_Thresholds!$A$2:$F$12,2,FALSE)="HIGH",IF(S74&gt;=VLOOKUP("NCR Acknowledge Time",KPI_Thresholds!$A$2:$F$12,3,FALSE),"Green",IF(S74&gt;=VLOOKUP("NCR Acknowledge Time",KPI_Thresholds!$A$2:$F$12,4,FALSE),"Amber","Red")),IF(VLOOKUP("NCR Acknowledge Time",KPI_Thresholds!$A$2:$F$12,2,FALSE)="LOW",IF(S74&lt;=VLOOKUP("NCR Acknowledge Time",KPI_Thresholds!$A$2:$F$12,3,FALSE),"Green",IF(S74&lt;=VLOOKUP("NCR Acknowledge Time",KPI_Thresholds!$A$2:$F$12,4,FALSE),"Amber","Red")),IF(ABS(S74)&lt;=VLOOKUP("NCR Acknowledge Time",KPI_Thresholds!$A$2:$F$12,3,FALSE),"Green",IF(ABS(S74)&lt;=VLOOKUP("NCR Acknowledge Time",KPI_Thresholds!$A$2:$F$12,4,FALSE),"Amber","Red")))))</f>
        <v/>
      </c>
      <c r="U74" s="19">
        <f>Monthly_Input!P74</f>
        <v/>
      </c>
      <c r="V74" s="16">
        <f>IF(U74="","",IF(VLOOKUP("CAP/8D Closure Time",KPI_Thresholds!$A$2:$F$12,2,FALSE)="HIGH",IF(U74&gt;=VLOOKUP("CAP/8D Closure Time",KPI_Thresholds!$A$2:$F$12,3,FALSE),"Green",IF(U74&gt;=VLOOKUP("CAP/8D Closure Time",KPI_Thresholds!$A$2:$F$12,4,FALSE),"Amber","Red")),IF(VLOOKUP("CAP/8D Closure Time",KPI_Thresholds!$A$2:$F$12,2,FALSE)="LOW",IF(U74&lt;=VLOOKUP("CAP/8D Closure Time",KPI_Thresholds!$A$2:$F$12,3,FALSE),"Green",IF(U74&lt;=VLOOKUP("CAP/8D Closure Time",KPI_Thresholds!$A$2:$F$12,4,FALSE),"Amber","Red")),IF(ABS(U74)&lt;=VLOOKUP("CAP/8D Closure Time",KPI_Thresholds!$A$2:$F$12,3,FALSE),"Green",IF(ABS(U74)&lt;=VLOOKUP("CAP/8D Closure Time",KPI_Thresholds!$A$2:$F$12,4,FALSE),"Amber","Red")))))</f>
        <v/>
      </c>
      <c r="W74" s="18">
        <f>Monthly_Input!Q74</f>
        <v/>
      </c>
      <c r="X74" s="16">
        <f>IF(W74="","",IF(VLOOKUP("Returns/Warranty Rate",KPI_Thresholds!$A$2:$F$12,2,FALSE)="HIGH",IF(W74&gt;=VLOOKUP("Returns/Warranty Rate",KPI_Thresholds!$A$2:$F$12,3,FALSE),"Green",IF(W74&gt;=VLOOKUP("Returns/Warranty Rate",KPI_Thresholds!$A$2:$F$12,4,FALSE),"Amber","Red")),IF(VLOOKUP("Returns/Warranty Rate",KPI_Thresholds!$A$2:$F$12,2,FALSE)="LOW",IF(W74&lt;=VLOOKUP("Returns/Warranty Rate",KPI_Thresholds!$A$2:$F$12,3,FALSE),"Green",IF(W74&lt;=VLOOKUP("Returns/Warranty Rate",KPI_Thresholds!$A$2:$F$12,4,FALSE),"Amber","Red")),IF(ABS(W74)&lt;=VLOOKUP("Returns/Warranty Rate",KPI_Thresholds!$A$2:$F$12,3,FALSE),"Green",IF(ABS(W74)&lt;=VLOOKUP("Returns/Warranty Rate",KPI_Thresholds!$A$2:$F$12,4,FALSE),"Amber","Red")))))</f>
        <v/>
      </c>
      <c r="Y74" s="20">
        <f>IF(A74="","",SUM(IF(D74="Green",100,IF(D74="Amber",50,IF(D74="Red",0,"")))*VLOOKUP("On-Time Delivery (OTD)",KPI_Thresholds!$A$2:$F$12,6,FALSE),IF(F74="Green",100,IF(F74="Amber",50,IF(F74="Red",0,"")))*VLOOKUP("PPM (defective units)",KPI_Thresholds!$A$2:$F$12,6,FALSE),IF(H74="Green",100,IF(H74="Amber",50,IF(H74="Red",0,"")))*VLOOKUP("AQL Acceptance Rate",KPI_Thresholds!$A$2:$F$12,6,FALSE),IF(J74="Green",100,IF(J74="Amber",50,IF(J74="Red",0,"")))*VLOOKUP("COPQ % of spend",KPI_Thresholds!$A$2:$F$12,6,FALSE),IF(L74="Green",100,IF(L74="Amber",50,IF(L74="Red",0,"")))*VLOOKUP("Compliance Pass Rate",KPI_Thresholds!$A$2:$F$12,6,FALSE),IF(N74="Green",100,IF(N74="Amber",50,IF(N74="Red",0,"")))*VLOOKUP("Documentation Accuracy",KPI_Thresholds!$A$2:$F$12,6,FALSE),IF(P74="Green",100,IF(P74="Amber",50,IF(P74="Red",0,"")))*VLOOKUP("Lead Time Variance %",KPI_Thresholds!$A$2:$F$12,6,FALSE),IF(R74="Green",100,IF(R74="Amber",50,IF(R74="Red",0,"")))*VLOOKUP("Price Variance vs PO",KPI_Thresholds!$A$2:$F$12,6,FALSE),IF(T74="Green",100,IF(T74="Amber",50,IF(T74="Red",0,"")))*VLOOKUP("NCR Acknowledge Time",KPI_Thresholds!$A$2:$F$12,6,FALSE),IF(V74="Green",100,IF(V74="Amber",50,IF(V74="Red",0,"")))*VLOOKUP("CAP/8D Closure Time",KPI_Thresholds!$A$2:$F$12,6,FALSE),IF(X74="Green",100,IF(X74="Amber",50,IF(X74="Red",0,"")))*VLOOKUP("Returns/Warranty Rate",KPI_Thresholds!$A$2:$F$12,6,FALSE))/100)</f>
        <v/>
      </c>
      <c r="Z74" s="16">
        <f>IF(A74="","",IF(OR(D74="Red",L74="Red"),"Conditional",IF(Y74&gt;=90,"Preferred",IF(Y74&gt;=75,"Approved","Conditional"))))</f>
        <v/>
      </c>
    </row>
    <row r="75">
      <c r="A75" s="16">
        <f>Monthly_Input!A75</f>
        <v/>
      </c>
      <c r="B75" s="17">
        <f>Monthly_Input!B75</f>
        <v/>
      </c>
      <c r="C75" s="18">
        <f>Monthly_Input!C75</f>
        <v/>
      </c>
      <c r="D75" s="16">
        <f>IF(C75="","",IF(VLOOKUP("On-Time Delivery (OTD)",KPI_Thresholds!$A$2:$F$12,2,FALSE)="HIGH",IF(C75&gt;=VLOOKUP("On-Time Delivery (OTD)",KPI_Thresholds!$A$2:$F$12,3,FALSE),"Green",IF(C75&gt;=VLOOKUP("On-Time Delivery (OTD)",KPI_Thresholds!$A$2:$F$12,4,FALSE),"Amber","Red")),IF(VLOOKUP("On-Time Delivery (OTD)",KPI_Thresholds!$A$2:$F$12,2,FALSE)="LOW",IF(C75&lt;=VLOOKUP("On-Time Delivery (OTD)",KPI_Thresholds!$A$2:$F$12,3,FALSE),"Green",IF(C75&lt;=VLOOKUP("On-Time Delivery (OTD)",KPI_Thresholds!$A$2:$F$12,4,FALSE),"Amber","Red")),IF(ABS(C75)&lt;=VLOOKUP("On-Time Delivery (OTD)",KPI_Thresholds!$A$2:$F$12,3,FALSE),"Green",IF(ABS(C75)&lt;=VLOOKUP("On-Time Delivery (OTD)",KPI_Thresholds!$A$2:$F$12,4,FALSE),"Amber","Red")))))</f>
        <v/>
      </c>
      <c r="E75" s="19">
        <f>Monthly_Input!D75</f>
        <v/>
      </c>
      <c r="F75" s="16">
        <f>IF(E75="","",IF(VLOOKUP("PPM (defective units)",KPI_Thresholds!$A$2:$F$12,2,FALSE)="HIGH",IF(E75&gt;=VLOOKUP("PPM (defective units)",KPI_Thresholds!$A$2:$F$12,3,FALSE),"Green",IF(E75&gt;=VLOOKUP("PPM (defective units)",KPI_Thresholds!$A$2:$F$12,4,FALSE),"Amber","Red")),IF(VLOOKUP("PPM (defective units)",KPI_Thresholds!$A$2:$F$12,2,FALSE)="LOW",IF(E75&lt;=VLOOKUP("PPM (defective units)",KPI_Thresholds!$A$2:$F$12,3,FALSE),"Green",IF(E75&lt;=VLOOKUP("PPM (defective units)",KPI_Thresholds!$A$2:$F$12,4,FALSE),"Amber","Red")),IF(ABS(E75)&lt;=VLOOKUP("PPM (defective units)",KPI_Thresholds!$A$2:$F$12,3,FALSE),"Green",IF(ABS(E75)&lt;=VLOOKUP("PPM (defective units)",KPI_Thresholds!$A$2:$F$12,4,FALSE),"Amber","Red")))))</f>
        <v/>
      </c>
      <c r="G75" s="18">
        <f>Monthly_Input!E75</f>
        <v/>
      </c>
      <c r="H75" s="16">
        <f>IF(G75="","",IF(VLOOKUP("AQL Acceptance Rate",KPI_Thresholds!$A$2:$F$12,2,FALSE)="HIGH",IF(G75&gt;=VLOOKUP("AQL Acceptance Rate",KPI_Thresholds!$A$2:$F$12,3,FALSE),"Green",IF(G75&gt;=VLOOKUP("AQL Acceptance Rate",KPI_Thresholds!$A$2:$F$12,4,FALSE),"Amber","Red")),IF(VLOOKUP("AQL Acceptance Rate",KPI_Thresholds!$A$2:$F$12,2,FALSE)="LOW",IF(G75&lt;=VLOOKUP("AQL Acceptance Rate",KPI_Thresholds!$A$2:$F$12,3,FALSE),"Green",IF(G75&lt;=VLOOKUP("AQL Acceptance Rate",KPI_Thresholds!$A$2:$F$12,4,FALSE),"Amber","Red")),IF(ABS(G75)&lt;=VLOOKUP("AQL Acceptance Rate",KPI_Thresholds!$A$2:$F$12,3,FALSE),"Green",IF(ABS(G75)&lt;=VLOOKUP("AQL Acceptance Rate",KPI_Thresholds!$A$2:$F$12,4,FALSE),"Amber","Red")))))</f>
        <v/>
      </c>
      <c r="I75" s="18">
        <f>Monthly_Input!F75</f>
        <v/>
      </c>
      <c r="J75" s="16">
        <f>IF(I75="","",IF(VLOOKUP("COPQ % of spend",KPI_Thresholds!$A$2:$F$12,2,FALSE)="HIGH",IF(I75&gt;=VLOOKUP("COPQ % of spend",KPI_Thresholds!$A$2:$F$12,3,FALSE),"Green",IF(I75&gt;=VLOOKUP("COPQ % of spend",KPI_Thresholds!$A$2:$F$12,4,FALSE),"Amber","Red")),IF(VLOOKUP("COPQ % of spend",KPI_Thresholds!$A$2:$F$12,2,FALSE)="LOW",IF(I75&lt;=VLOOKUP("COPQ % of spend",KPI_Thresholds!$A$2:$F$12,3,FALSE),"Green",IF(I75&lt;=VLOOKUP("COPQ % of spend",KPI_Thresholds!$A$2:$F$12,4,FALSE),"Amber","Red")),IF(ABS(I75)&lt;=VLOOKUP("COPQ % of spend",KPI_Thresholds!$A$2:$F$12,3,FALSE),"Green",IF(ABS(I75)&lt;=VLOOKUP("COPQ % of spend",KPI_Thresholds!$A$2:$F$12,4,FALSE),"Amber","Red")))))</f>
        <v/>
      </c>
      <c r="K75" s="18">
        <f>Monthly_Input!G75</f>
        <v/>
      </c>
      <c r="L75" s="16">
        <f>IF(K75="","",IF(VLOOKUP("Compliance Pass Rate",KPI_Thresholds!$A$2:$F$12,2,FALSE)="HIGH",IF(K75&gt;=VLOOKUP("Compliance Pass Rate",KPI_Thresholds!$A$2:$F$12,3,FALSE),"Green",IF(K75&gt;=VLOOKUP("Compliance Pass Rate",KPI_Thresholds!$A$2:$F$12,4,FALSE),"Amber","Red")),IF(VLOOKUP("Compliance Pass Rate",KPI_Thresholds!$A$2:$F$12,2,FALSE)="LOW",IF(K75&lt;=VLOOKUP("Compliance Pass Rate",KPI_Thresholds!$A$2:$F$12,3,FALSE),"Green",IF(K75&lt;=VLOOKUP("Compliance Pass Rate",KPI_Thresholds!$A$2:$F$12,4,FALSE),"Amber","Red")),IF(ABS(K75)&lt;=VLOOKUP("Compliance Pass Rate",KPI_Thresholds!$A$2:$F$12,3,FALSE),"Green",IF(ABS(K75)&lt;=VLOOKUP("Compliance Pass Rate",KPI_Thresholds!$A$2:$F$12,4,FALSE),"Amber","Red")))))</f>
        <v/>
      </c>
      <c r="M75" s="18">
        <f>Monthly_Input!H75</f>
        <v/>
      </c>
      <c r="N75" s="16">
        <f>IF(M75="","",IF(VLOOKUP("Documentation Accuracy",KPI_Thresholds!$A$2:$F$12,2,FALSE)="HIGH",IF(M75&gt;=VLOOKUP("Documentation Accuracy",KPI_Thresholds!$A$2:$F$12,3,FALSE),"Green",IF(M75&gt;=VLOOKUP("Documentation Accuracy",KPI_Thresholds!$A$2:$F$12,4,FALSE),"Amber","Red")),IF(VLOOKUP("Documentation Accuracy",KPI_Thresholds!$A$2:$F$12,2,FALSE)="LOW",IF(M75&lt;=VLOOKUP("Documentation Accuracy",KPI_Thresholds!$A$2:$F$12,3,FALSE),"Green",IF(M75&lt;=VLOOKUP("Documentation Accuracy",KPI_Thresholds!$A$2:$F$12,4,FALSE),"Amber","Red")),IF(ABS(M75)&lt;=VLOOKUP("Documentation Accuracy",KPI_Thresholds!$A$2:$F$12,3,FALSE),"Green",IF(ABS(M75)&lt;=VLOOKUP("Documentation Accuracy",KPI_Thresholds!$A$2:$F$12,4,FALSE),"Amber","Red")))))</f>
        <v/>
      </c>
      <c r="O75" s="18">
        <f>Monthly_Input!K75</f>
        <v/>
      </c>
      <c r="P75" s="16">
        <f>IF(O75="","",IF(VLOOKUP("Lead Time Variance %",KPI_Thresholds!$A$2:$F$12,2,FALSE)="HIGH",IF(O75&gt;=VLOOKUP("Lead Time Variance %",KPI_Thresholds!$A$2:$F$12,3,FALSE),"Green",IF(O75&gt;=VLOOKUP("Lead Time Variance %",KPI_Thresholds!$A$2:$F$12,4,FALSE),"Amber","Red")),IF(VLOOKUP("Lead Time Variance %",KPI_Thresholds!$A$2:$F$12,2,FALSE)="LOW",IF(O75&lt;=VLOOKUP("Lead Time Variance %",KPI_Thresholds!$A$2:$F$12,3,FALSE),"Green",IF(O75&lt;=VLOOKUP("Lead Time Variance %",KPI_Thresholds!$A$2:$F$12,4,FALSE),"Amber","Red")),IF(ABS(O75)&lt;=VLOOKUP("Lead Time Variance %",KPI_Thresholds!$A$2:$F$12,3,FALSE),"Green",IF(ABS(O75)&lt;=VLOOKUP("Lead Time Variance %",KPI_Thresholds!$A$2:$F$12,4,FALSE),"Amber","Red")))))</f>
        <v/>
      </c>
      <c r="Q75" s="18">
        <f>Monthly_Input!N75</f>
        <v/>
      </c>
      <c r="R75" s="16">
        <f>IF(Q75="","",IF(VLOOKUP("Price Variance vs PO",KPI_Thresholds!$A$2:$F$12,2,FALSE)="HIGH",IF(Q75&gt;=VLOOKUP("Price Variance vs PO",KPI_Thresholds!$A$2:$F$12,3,FALSE),"Green",IF(Q75&gt;=VLOOKUP("Price Variance vs PO",KPI_Thresholds!$A$2:$F$12,4,FALSE),"Amber","Red")),IF(VLOOKUP("Price Variance vs PO",KPI_Thresholds!$A$2:$F$12,2,FALSE)="LOW",IF(Q75&lt;=VLOOKUP("Price Variance vs PO",KPI_Thresholds!$A$2:$F$12,3,FALSE),"Green",IF(Q75&lt;=VLOOKUP("Price Variance vs PO",KPI_Thresholds!$A$2:$F$12,4,FALSE),"Amber","Red")),IF(ABS(Q75)&lt;=VLOOKUP("Price Variance vs PO",KPI_Thresholds!$A$2:$F$12,3,FALSE),"Green",IF(ABS(Q75)&lt;=VLOOKUP("Price Variance vs PO",KPI_Thresholds!$A$2:$F$12,4,FALSE),"Amber","Red")))))</f>
        <v/>
      </c>
      <c r="S75" s="19">
        <f>Monthly_Input!O75</f>
        <v/>
      </c>
      <c r="T75" s="16">
        <f>IF(S75="","",IF(VLOOKUP("NCR Acknowledge Time",KPI_Thresholds!$A$2:$F$12,2,FALSE)="HIGH",IF(S75&gt;=VLOOKUP("NCR Acknowledge Time",KPI_Thresholds!$A$2:$F$12,3,FALSE),"Green",IF(S75&gt;=VLOOKUP("NCR Acknowledge Time",KPI_Thresholds!$A$2:$F$12,4,FALSE),"Amber","Red")),IF(VLOOKUP("NCR Acknowledge Time",KPI_Thresholds!$A$2:$F$12,2,FALSE)="LOW",IF(S75&lt;=VLOOKUP("NCR Acknowledge Time",KPI_Thresholds!$A$2:$F$12,3,FALSE),"Green",IF(S75&lt;=VLOOKUP("NCR Acknowledge Time",KPI_Thresholds!$A$2:$F$12,4,FALSE),"Amber","Red")),IF(ABS(S75)&lt;=VLOOKUP("NCR Acknowledge Time",KPI_Thresholds!$A$2:$F$12,3,FALSE),"Green",IF(ABS(S75)&lt;=VLOOKUP("NCR Acknowledge Time",KPI_Thresholds!$A$2:$F$12,4,FALSE),"Amber","Red")))))</f>
        <v/>
      </c>
      <c r="U75" s="19">
        <f>Monthly_Input!P75</f>
        <v/>
      </c>
      <c r="V75" s="16">
        <f>IF(U75="","",IF(VLOOKUP("CAP/8D Closure Time",KPI_Thresholds!$A$2:$F$12,2,FALSE)="HIGH",IF(U75&gt;=VLOOKUP("CAP/8D Closure Time",KPI_Thresholds!$A$2:$F$12,3,FALSE),"Green",IF(U75&gt;=VLOOKUP("CAP/8D Closure Time",KPI_Thresholds!$A$2:$F$12,4,FALSE),"Amber","Red")),IF(VLOOKUP("CAP/8D Closure Time",KPI_Thresholds!$A$2:$F$12,2,FALSE)="LOW",IF(U75&lt;=VLOOKUP("CAP/8D Closure Time",KPI_Thresholds!$A$2:$F$12,3,FALSE),"Green",IF(U75&lt;=VLOOKUP("CAP/8D Closure Time",KPI_Thresholds!$A$2:$F$12,4,FALSE),"Amber","Red")),IF(ABS(U75)&lt;=VLOOKUP("CAP/8D Closure Time",KPI_Thresholds!$A$2:$F$12,3,FALSE),"Green",IF(ABS(U75)&lt;=VLOOKUP("CAP/8D Closure Time",KPI_Thresholds!$A$2:$F$12,4,FALSE),"Amber","Red")))))</f>
        <v/>
      </c>
      <c r="W75" s="18">
        <f>Monthly_Input!Q75</f>
        <v/>
      </c>
      <c r="X75" s="16">
        <f>IF(W75="","",IF(VLOOKUP("Returns/Warranty Rate",KPI_Thresholds!$A$2:$F$12,2,FALSE)="HIGH",IF(W75&gt;=VLOOKUP("Returns/Warranty Rate",KPI_Thresholds!$A$2:$F$12,3,FALSE),"Green",IF(W75&gt;=VLOOKUP("Returns/Warranty Rate",KPI_Thresholds!$A$2:$F$12,4,FALSE),"Amber","Red")),IF(VLOOKUP("Returns/Warranty Rate",KPI_Thresholds!$A$2:$F$12,2,FALSE)="LOW",IF(W75&lt;=VLOOKUP("Returns/Warranty Rate",KPI_Thresholds!$A$2:$F$12,3,FALSE),"Green",IF(W75&lt;=VLOOKUP("Returns/Warranty Rate",KPI_Thresholds!$A$2:$F$12,4,FALSE),"Amber","Red")),IF(ABS(W75)&lt;=VLOOKUP("Returns/Warranty Rate",KPI_Thresholds!$A$2:$F$12,3,FALSE),"Green",IF(ABS(W75)&lt;=VLOOKUP("Returns/Warranty Rate",KPI_Thresholds!$A$2:$F$12,4,FALSE),"Amber","Red")))))</f>
        <v/>
      </c>
      <c r="Y75" s="20">
        <f>IF(A75="","",SUM(IF(D75="Green",100,IF(D75="Amber",50,IF(D75="Red",0,"")))*VLOOKUP("On-Time Delivery (OTD)",KPI_Thresholds!$A$2:$F$12,6,FALSE),IF(F75="Green",100,IF(F75="Amber",50,IF(F75="Red",0,"")))*VLOOKUP("PPM (defective units)",KPI_Thresholds!$A$2:$F$12,6,FALSE),IF(H75="Green",100,IF(H75="Amber",50,IF(H75="Red",0,"")))*VLOOKUP("AQL Acceptance Rate",KPI_Thresholds!$A$2:$F$12,6,FALSE),IF(J75="Green",100,IF(J75="Amber",50,IF(J75="Red",0,"")))*VLOOKUP("COPQ % of spend",KPI_Thresholds!$A$2:$F$12,6,FALSE),IF(L75="Green",100,IF(L75="Amber",50,IF(L75="Red",0,"")))*VLOOKUP("Compliance Pass Rate",KPI_Thresholds!$A$2:$F$12,6,FALSE),IF(N75="Green",100,IF(N75="Amber",50,IF(N75="Red",0,"")))*VLOOKUP("Documentation Accuracy",KPI_Thresholds!$A$2:$F$12,6,FALSE),IF(P75="Green",100,IF(P75="Amber",50,IF(P75="Red",0,"")))*VLOOKUP("Lead Time Variance %",KPI_Thresholds!$A$2:$F$12,6,FALSE),IF(R75="Green",100,IF(R75="Amber",50,IF(R75="Red",0,"")))*VLOOKUP("Price Variance vs PO",KPI_Thresholds!$A$2:$F$12,6,FALSE),IF(T75="Green",100,IF(T75="Amber",50,IF(T75="Red",0,"")))*VLOOKUP("NCR Acknowledge Time",KPI_Thresholds!$A$2:$F$12,6,FALSE),IF(V75="Green",100,IF(V75="Amber",50,IF(V75="Red",0,"")))*VLOOKUP("CAP/8D Closure Time",KPI_Thresholds!$A$2:$F$12,6,FALSE),IF(X75="Green",100,IF(X75="Amber",50,IF(X75="Red",0,"")))*VLOOKUP("Returns/Warranty Rate",KPI_Thresholds!$A$2:$F$12,6,FALSE))/100)</f>
        <v/>
      </c>
      <c r="Z75" s="16">
        <f>IF(A75="","",IF(OR(D75="Red",L75="Red"),"Conditional",IF(Y75&gt;=90,"Preferred",IF(Y75&gt;=75,"Approved","Conditional"))))</f>
        <v/>
      </c>
    </row>
    <row r="76">
      <c r="A76" s="16">
        <f>Monthly_Input!A76</f>
        <v/>
      </c>
      <c r="B76" s="17">
        <f>Monthly_Input!B76</f>
        <v/>
      </c>
      <c r="C76" s="18">
        <f>Monthly_Input!C76</f>
        <v/>
      </c>
      <c r="D76" s="16">
        <f>IF(C76="","",IF(VLOOKUP("On-Time Delivery (OTD)",KPI_Thresholds!$A$2:$F$12,2,FALSE)="HIGH",IF(C76&gt;=VLOOKUP("On-Time Delivery (OTD)",KPI_Thresholds!$A$2:$F$12,3,FALSE),"Green",IF(C76&gt;=VLOOKUP("On-Time Delivery (OTD)",KPI_Thresholds!$A$2:$F$12,4,FALSE),"Amber","Red")),IF(VLOOKUP("On-Time Delivery (OTD)",KPI_Thresholds!$A$2:$F$12,2,FALSE)="LOW",IF(C76&lt;=VLOOKUP("On-Time Delivery (OTD)",KPI_Thresholds!$A$2:$F$12,3,FALSE),"Green",IF(C76&lt;=VLOOKUP("On-Time Delivery (OTD)",KPI_Thresholds!$A$2:$F$12,4,FALSE),"Amber","Red")),IF(ABS(C76)&lt;=VLOOKUP("On-Time Delivery (OTD)",KPI_Thresholds!$A$2:$F$12,3,FALSE),"Green",IF(ABS(C76)&lt;=VLOOKUP("On-Time Delivery (OTD)",KPI_Thresholds!$A$2:$F$12,4,FALSE),"Amber","Red")))))</f>
        <v/>
      </c>
      <c r="E76" s="19">
        <f>Monthly_Input!D76</f>
        <v/>
      </c>
      <c r="F76" s="16">
        <f>IF(E76="","",IF(VLOOKUP("PPM (defective units)",KPI_Thresholds!$A$2:$F$12,2,FALSE)="HIGH",IF(E76&gt;=VLOOKUP("PPM (defective units)",KPI_Thresholds!$A$2:$F$12,3,FALSE),"Green",IF(E76&gt;=VLOOKUP("PPM (defective units)",KPI_Thresholds!$A$2:$F$12,4,FALSE),"Amber","Red")),IF(VLOOKUP("PPM (defective units)",KPI_Thresholds!$A$2:$F$12,2,FALSE)="LOW",IF(E76&lt;=VLOOKUP("PPM (defective units)",KPI_Thresholds!$A$2:$F$12,3,FALSE),"Green",IF(E76&lt;=VLOOKUP("PPM (defective units)",KPI_Thresholds!$A$2:$F$12,4,FALSE),"Amber","Red")),IF(ABS(E76)&lt;=VLOOKUP("PPM (defective units)",KPI_Thresholds!$A$2:$F$12,3,FALSE),"Green",IF(ABS(E76)&lt;=VLOOKUP("PPM (defective units)",KPI_Thresholds!$A$2:$F$12,4,FALSE),"Amber","Red")))))</f>
        <v/>
      </c>
      <c r="G76" s="18">
        <f>Monthly_Input!E76</f>
        <v/>
      </c>
      <c r="H76" s="16">
        <f>IF(G76="","",IF(VLOOKUP("AQL Acceptance Rate",KPI_Thresholds!$A$2:$F$12,2,FALSE)="HIGH",IF(G76&gt;=VLOOKUP("AQL Acceptance Rate",KPI_Thresholds!$A$2:$F$12,3,FALSE),"Green",IF(G76&gt;=VLOOKUP("AQL Acceptance Rate",KPI_Thresholds!$A$2:$F$12,4,FALSE),"Amber","Red")),IF(VLOOKUP("AQL Acceptance Rate",KPI_Thresholds!$A$2:$F$12,2,FALSE)="LOW",IF(G76&lt;=VLOOKUP("AQL Acceptance Rate",KPI_Thresholds!$A$2:$F$12,3,FALSE),"Green",IF(G76&lt;=VLOOKUP("AQL Acceptance Rate",KPI_Thresholds!$A$2:$F$12,4,FALSE),"Amber","Red")),IF(ABS(G76)&lt;=VLOOKUP("AQL Acceptance Rate",KPI_Thresholds!$A$2:$F$12,3,FALSE),"Green",IF(ABS(G76)&lt;=VLOOKUP("AQL Acceptance Rate",KPI_Thresholds!$A$2:$F$12,4,FALSE),"Amber","Red")))))</f>
        <v/>
      </c>
      <c r="I76" s="18">
        <f>Monthly_Input!F76</f>
        <v/>
      </c>
      <c r="J76" s="16">
        <f>IF(I76="","",IF(VLOOKUP("COPQ % of spend",KPI_Thresholds!$A$2:$F$12,2,FALSE)="HIGH",IF(I76&gt;=VLOOKUP("COPQ % of spend",KPI_Thresholds!$A$2:$F$12,3,FALSE),"Green",IF(I76&gt;=VLOOKUP("COPQ % of spend",KPI_Thresholds!$A$2:$F$12,4,FALSE),"Amber","Red")),IF(VLOOKUP("COPQ % of spend",KPI_Thresholds!$A$2:$F$12,2,FALSE)="LOW",IF(I76&lt;=VLOOKUP("COPQ % of spend",KPI_Thresholds!$A$2:$F$12,3,FALSE),"Green",IF(I76&lt;=VLOOKUP("COPQ % of spend",KPI_Thresholds!$A$2:$F$12,4,FALSE),"Amber","Red")),IF(ABS(I76)&lt;=VLOOKUP("COPQ % of spend",KPI_Thresholds!$A$2:$F$12,3,FALSE),"Green",IF(ABS(I76)&lt;=VLOOKUP("COPQ % of spend",KPI_Thresholds!$A$2:$F$12,4,FALSE),"Amber","Red")))))</f>
        <v/>
      </c>
      <c r="K76" s="18">
        <f>Monthly_Input!G76</f>
        <v/>
      </c>
      <c r="L76" s="16">
        <f>IF(K76="","",IF(VLOOKUP("Compliance Pass Rate",KPI_Thresholds!$A$2:$F$12,2,FALSE)="HIGH",IF(K76&gt;=VLOOKUP("Compliance Pass Rate",KPI_Thresholds!$A$2:$F$12,3,FALSE),"Green",IF(K76&gt;=VLOOKUP("Compliance Pass Rate",KPI_Thresholds!$A$2:$F$12,4,FALSE),"Amber","Red")),IF(VLOOKUP("Compliance Pass Rate",KPI_Thresholds!$A$2:$F$12,2,FALSE)="LOW",IF(K76&lt;=VLOOKUP("Compliance Pass Rate",KPI_Thresholds!$A$2:$F$12,3,FALSE),"Green",IF(K76&lt;=VLOOKUP("Compliance Pass Rate",KPI_Thresholds!$A$2:$F$12,4,FALSE),"Amber","Red")),IF(ABS(K76)&lt;=VLOOKUP("Compliance Pass Rate",KPI_Thresholds!$A$2:$F$12,3,FALSE),"Green",IF(ABS(K76)&lt;=VLOOKUP("Compliance Pass Rate",KPI_Thresholds!$A$2:$F$12,4,FALSE),"Amber","Red")))))</f>
        <v/>
      </c>
      <c r="M76" s="18">
        <f>Monthly_Input!H76</f>
        <v/>
      </c>
      <c r="N76" s="16">
        <f>IF(M76="","",IF(VLOOKUP("Documentation Accuracy",KPI_Thresholds!$A$2:$F$12,2,FALSE)="HIGH",IF(M76&gt;=VLOOKUP("Documentation Accuracy",KPI_Thresholds!$A$2:$F$12,3,FALSE),"Green",IF(M76&gt;=VLOOKUP("Documentation Accuracy",KPI_Thresholds!$A$2:$F$12,4,FALSE),"Amber","Red")),IF(VLOOKUP("Documentation Accuracy",KPI_Thresholds!$A$2:$F$12,2,FALSE)="LOW",IF(M76&lt;=VLOOKUP("Documentation Accuracy",KPI_Thresholds!$A$2:$F$12,3,FALSE),"Green",IF(M76&lt;=VLOOKUP("Documentation Accuracy",KPI_Thresholds!$A$2:$F$12,4,FALSE),"Amber","Red")),IF(ABS(M76)&lt;=VLOOKUP("Documentation Accuracy",KPI_Thresholds!$A$2:$F$12,3,FALSE),"Green",IF(ABS(M76)&lt;=VLOOKUP("Documentation Accuracy",KPI_Thresholds!$A$2:$F$12,4,FALSE),"Amber","Red")))))</f>
        <v/>
      </c>
      <c r="O76" s="18">
        <f>Monthly_Input!K76</f>
        <v/>
      </c>
      <c r="P76" s="16">
        <f>IF(O76="","",IF(VLOOKUP("Lead Time Variance %",KPI_Thresholds!$A$2:$F$12,2,FALSE)="HIGH",IF(O76&gt;=VLOOKUP("Lead Time Variance %",KPI_Thresholds!$A$2:$F$12,3,FALSE),"Green",IF(O76&gt;=VLOOKUP("Lead Time Variance %",KPI_Thresholds!$A$2:$F$12,4,FALSE),"Amber","Red")),IF(VLOOKUP("Lead Time Variance %",KPI_Thresholds!$A$2:$F$12,2,FALSE)="LOW",IF(O76&lt;=VLOOKUP("Lead Time Variance %",KPI_Thresholds!$A$2:$F$12,3,FALSE),"Green",IF(O76&lt;=VLOOKUP("Lead Time Variance %",KPI_Thresholds!$A$2:$F$12,4,FALSE),"Amber","Red")),IF(ABS(O76)&lt;=VLOOKUP("Lead Time Variance %",KPI_Thresholds!$A$2:$F$12,3,FALSE),"Green",IF(ABS(O76)&lt;=VLOOKUP("Lead Time Variance %",KPI_Thresholds!$A$2:$F$12,4,FALSE),"Amber","Red")))))</f>
        <v/>
      </c>
      <c r="Q76" s="18">
        <f>Monthly_Input!N76</f>
        <v/>
      </c>
      <c r="R76" s="16">
        <f>IF(Q76="","",IF(VLOOKUP("Price Variance vs PO",KPI_Thresholds!$A$2:$F$12,2,FALSE)="HIGH",IF(Q76&gt;=VLOOKUP("Price Variance vs PO",KPI_Thresholds!$A$2:$F$12,3,FALSE),"Green",IF(Q76&gt;=VLOOKUP("Price Variance vs PO",KPI_Thresholds!$A$2:$F$12,4,FALSE),"Amber","Red")),IF(VLOOKUP("Price Variance vs PO",KPI_Thresholds!$A$2:$F$12,2,FALSE)="LOW",IF(Q76&lt;=VLOOKUP("Price Variance vs PO",KPI_Thresholds!$A$2:$F$12,3,FALSE),"Green",IF(Q76&lt;=VLOOKUP("Price Variance vs PO",KPI_Thresholds!$A$2:$F$12,4,FALSE),"Amber","Red")),IF(ABS(Q76)&lt;=VLOOKUP("Price Variance vs PO",KPI_Thresholds!$A$2:$F$12,3,FALSE),"Green",IF(ABS(Q76)&lt;=VLOOKUP("Price Variance vs PO",KPI_Thresholds!$A$2:$F$12,4,FALSE),"Amber","Red")))))</f>
        <v/>
      </c>
      <c r="S76" s="19">
        <f>Monthly_Input!O76</f>
        <v/>
      </c>
      <c r="T76" s="16">
        <f>IF(S76="","",IF(VLOOKUP("NCR Acknowledge Time",KPI_Thresholds!$A$2:$F$12,2,FALSE)="HIGH",IF(S76&gt;=VLOOKUP("NCR Acknowledge Time",KPI_Thresholds!$A$2:$F$12,3,FALSE),"Green",IF(S76&gt;=VLOOKUP("NCR Acknowledge Time",KPI_Thresholds!$A$2:$F$12,4,FALSE),"Amber","Red")),IF(VLOOKUP("NCR Acknowledge Time",KPI_Thresholds!$A$2:$F$12,2,FALSE)="LOW",IF(S76&lt;=VLOOKUP("NCR Acknowledge Time",KPI_Thresholds!$A$2:$F$12,3,FALSE),"Green",IF(S76&lt;=VLOOKUP("NCR Acknowledge Time",KPI_Thresholds!$A$2:$F$12,4,FALSE),"Amber","Red")),IF(ABS(S76)&lt;=VLOOKUP("NCR Acknowledge Time",KPI_Thresholds!$A$2:$F$12,3,FALSE),"Green",IF(ABS(S76)&lt;=VLOOKUP("NCR Acknowledge Time",KPI_Thresholds!$A$2:$F$12,4,FALSE),"Amber","Red")))))</f>
        <v/>
      </c>
      <c r="U76" s="19">
        <f>Monthly_Input!P76</f>
        <v/>
      </c>
      <c r="V76" s="16">
        <f>IF(U76="","",IF(VLOOKUP("CAP/8D Closure Time",KPI_Thresholds!$A$2:$F$12,2,FALSE)="HIGH",IF(U76&gt;=VLOOKUP("CAP/8D Closure Time",KPI_Thresholds!$A$2:$F$12,3,FALSE),"Green",IF(U76&gt;=VLOOKUP("CAP/8D Closure Time",KPI_Thresholds!$A$2:$F$12,4,FALSE),"Amber","Red")),IF(VLOOKUP("CAP/8D Closure Time",KPI_Thresholds!$A$2:$F$12,2,FALSE)="LOW",IF(U76&lt;=VLOOKUP("CAP/8D Closure Time",KPI_Thresholds!$A$2:$F$12,3,FALSE),"Green",IF(U76&lt;=VLOOKUP("CAP/8D Closure Time",KPI_Thresholds!$A$2:$F$12,4,FALSE),"Amber","Red")),IF(ABS(U76)&lt;=VLOOKUP("CAP/8D Closure Time",KPI_Thresholds!$A$2:$F$12,3,FALSE),"Green",IF(ABS(U76)&lt;=VLOOKUP("CAP/8D Closure Time",KPI_Thresholds!$A$2:$F$12,4,FALSE),"Amber","Red")))))</f>
        <v/>
      </c>
      <c r="W76" s="18">
        <f>Monthly_Input!Q76</f>
        <v/>
      </c>
      <c r="X76" s="16">
        <f>IF(W76="","",IF(VLOOKUP("Returns/Warranty Rate",KPI_Thresholds!$A$2:$F$12,2,FALSE)="HIGH",IF(W76&gt;=VLOOKUP("Returns/Warranty Rate",KPI_Thresholds!$A$2:$F$12,3,FALSE),"Green",IF(W76&gt;=VLOOKUP("Returns/Warranty Rate",KPI_Thresholds!$A$2:$F$12,4,FALSE),"Amber","Red")),IF(VLOOKUP("Returns/Warranty Rate",KPI_Thresholds!$A$2:$F$12,2,FALSE)="LOW",IF(W76&lt;=VLOOKUP("Returns/Warranty Rate",KPI_Thresholds!$A$2:$F$12,3,FALSE),"Green",IF(W76&lt;=VLOOKUP("Returns/Warranty Rate",KPI_Thresholds!$A$2:$F$12,4,FALSE),"Amber","Red")),IF(ABS(W76)&lt;=VLOOKUP("Returns/Warranty Rate",KPI_Thresholds!$A$2:$F$12,3,FALSE),"Green",IF(ABS(W76)&lt;=VLOOKUP("Returns/Warranty Rate",KPI_Thresholds!$A$2:$F$12,4,FALSE),"Amber","Red")))))</f>
        <v/>
      </c>
      <c r="Y76" s="20">
        <f>IF(A76="","",SUM(IF(D76="Green",100,IF(D76="Amber",50,IF(D76="Red",0,"")))*VLOOKUP("On-Time Delivery (OTD)",KPI_Thresholds!$A$2:$F$12,6,FALSE),IF(F76="Green",100,IF(F76="Amber",50,IF(F76="Red",0,"")))*VLOOKUP("PPM (defective units)",KPI_Thresholds!$A$2:$F$12,6,FALSE),IF(H76="Green",100,IF(H76="Amber",50,IF(H76="Red",0,"")))*VLOOKUP("AQL Acceptance Rate",KPI_Thresholds!$A$2:$F$12,6,FALSE),IF(J76="Green",100,IF(J76="Amber",50,IF(J76="Red",0,"")))*VLOOKUP("COPQ % of spend",KPI_Thresholds!$A$2:$F$12,6,FALSE),IF(L76="Green",100,IF(L76="Amber",50,IF(L76="Red",0,"")))*VLOOKUP("Compliance Pass Rate",KPI_Thresholds!$A$2:$F$12,6,FALSE),IF(N76="Green",100,IF(N76="Amber",50,IF(N76="Red",0,"")))*VLOOKUP("Documentation Accuracy",KPI_Thresholds!$A$2:$F$12,6,FALSE),IF(P76="Green",100,IF(P76="Amber",50,IF(P76="Red",0,"")))*VLOOKUP("Lead Time Variance %",KPI_Thresholds!$A$2:$F$12,6,FALSE),IF(R76="Green",100,IF(R76="Amber",50,IF(R76="Red",0,"")))*VLOOKUP("Price Variance vs PO",KPI_Thresholds!$A$2:$F$12,6,FALSE),IF(T76="Green",100,IF(T76="Amber",50,IF(T76="Red",0,"")))*VLOOKUP("NCR Acknowledge Time",KPI_Thresholds!$A$2:$F$12,6,FALSE),IF(V76="Green",100,IF(V76="Amber",50,IF(V76="Red",0,"")))*VLOOKUP("CAP/8D Closure Time",KPI_Thresholds!$A$2:$F$12,6,FALSE),IF(X76="Green",100,IF(X76="Amber",50,IF(X76="Red",0,"")))*VLOOKUP("Returns/Warranty Rate",KPI_Thresholds!$A$2:$F$12,6,FALSE))/100)</f>
        <v/>
      </c>
      <c r="Z76" s="16">
        <f>IF(A76="","",IF(OR(D76="Red",L76="Red"),"Conditional",IF(Y76&gt;=90,"Preferred",IF(Y76&gt;=75,"Approved","Conditional"))))</f>
        <v/>
      </c>
    </row>
    <row r="77">
      <c r="A77" s="16">
        <f>Monthly_Input!A77</f>
        <v/>
      </c>
      <c r="B77" s="17">
        <f>Monthly_Input!B77</f>
        <v/>
      </c>
      <c r="C77" s="18">
        <f>Monthly_Input!C77</f>
        <v/>
      </c>
      <c r="D77" s="16">
        <f>IF(C77="","",IF(VLOOKUP("On-Time Delivery (OTD)",KPI_Thresholds!$A$2:$F$12,2,FALSE)="HIGH",IF(C77&gt;=VLOOKUP("On-Time Delivery (OTD)",KPI_Thresholds!$A$2:$F$12,3,FALSE),"Green",IF(C77&gt;=VLOOKUP("On-Time Delivery (OTD)",KPI_Thresholds!$A$2:$F$12,4,FALSE),"Amber","Red")),IF(VLOOKUP("On-Time Delivery (OTD)",KPI_Thresholds!$A$2:$F$12,2,FALSE)="LOW",IF(C77&lt;=VLOOKUP("On-Time Delivery (OTD)",KPI_Thresholds!$A$2:$F$12,3,FALSE),"Green",IF(C77&lt;=VLOOKUP("On-Time Delivery (OTD)",KPI_Thresholds!$A$2:$F$12,4,FALSE),"Amber","Red")),IF(ABS(C77)&lt;=VLOOKUP("On-Time Delivery (OTD)",KPI_Thresholds!$A$2:$F$12,3,FALSE),"Green",IF(ABS(C77)&lt;=VLOOKUP("On-Time Delivery (OTD)",KPI_Thresholds!$A$2:$F$12,4,FALSE),"Amber","Red")))))</f>
        <v/>
      </c>
      <c r="E77" s="19">
        <f>Monthly_Input!D77</f>
        <v/>
      </c>
      <c r="F77" s="16">
        <f>IF(E77="","",IF(VLOOKUP("PPM (defective units)",KPI_Thresholds!$A$2:$F$12,2,FALSE)="HIGH",IF(E77&gt;=VLOOKUP("PPM (defective units)",KPI_Thresholds!$A$2:$F$12,3,FALSE),"Green",IF(E77&gt;=VLOOKUP("PPM (defective units)",KPI_Thresholds!$A$2:$F$12,4,FALSE),"Amber","Red")),IF(VLOOKUP("PPM (defective units)",KPI_Thresholds!$A$2:$F$12,2,FALSE)="LOW",IF(E77&lt;=VLOOKUP("PPM (defective units)",KPI_Thresholds!$A$2:$F$12,3,FALSE),"Green",IF(E77&lt;=VLOOKUP("PPM (defective units)",KPI_Thresholds!$A$2:$F$12,4,FALSE),"Amber","Red")),IF(ABS(E77)&lt;=VLOOKUP("PPM (defective units)",KPI_Thresholds!$A$2:$F$12,3,FALSE),"Green",IF(ABS(E77)&lt;=VLOOKUP("PPM (defective units)",KPI_Thresholds!$A$2:$F$12,4,FALSE),"Amber","Red")))))</f>
        <v/>
      </c>
      <c r="G77" s="18">
        <f>Monthly_Input!E77</f>
        <v/>
      </c>
      <c r="H77" s="16">
        <f>IF(G77="","",IF(VLOOKUP("AQL Acceptance Rate",KPI_Thresholds!$A$2:$F$12,2,FALSE)="HIGH",IF(G77&gt;=VLOOKUP("AQL Acceptance Rate",KPI_Thresholds!$A$2:$F$12,3,FALSE),"Green",IF(G77&gt;=VLOOKUP("AQL Acceptance Rate",KPI_Thresholds!$A$2:$F$12,4,FALSE),"Amber","Red")),IF(VLOOKUP("AQL Acceptance Rate",KPI_Thresholds!$A$2:$F$12,2,FALSE)="LOW",IF(G77&lt;=VLOOKUP("AQL Acceptance Rate",KPI_Thresholds!$A$2:$F$12,3,FALSE),"Green",IF(G77&lt;=VLOOKUP("AQL Acceptance Rate",KPI_Thresholds!$A$2:$F$12,4,FALSE),"Amber","Red")),IF(ABS(G77)&lt;=VLOOKUP("AQL Acceptance Rate",KPI_Thresholds!$A$2:$F$12,3,FALSE),"Green",IF(ABS(G77)&lt;=VLOOKUP("AQL Acceptance Rate",KPI_Thresholds!$A$2:$F$12,4,FALSE),"Amber","Red")))))</f>
        <v/>
      </c>
      <c r="I77" s="18">
        <f>Monthly_Input!F77</f>
        <v/>
      </c>
      <c r="J77" s="16">
        <f>IF(I77="","",IF(VLOOKUP("COPQ % of spend",KPI_Thresholds!$A$2:$F$12,2,FALSE)="HIGH",IF(I77&gt;=VLOOKUP("COPQ % of spend",KPI_Thresholds!$A$2:$F$12,3,FALSE),"Green",IF(I77&gt;=VLOOKUP("COPQ % of spend",KPI_Thresholds!$A$2:$F$12,4,FALSE),"Amber","Red")),IF(VLOOKUP("COPQ % of spend",KPI_Thresholds!$A$2:$F$12,2,FALSE)="LOW",IF(I77&lt;=VLOOKUP("COPQ % of spend",KPI_Thresholds!$A$2:$F$12,3,FALSE),"Green",IF(I77&lt;=VLOOKUP("COPQ % of spend",KPI_Thresholds!$A$2:$F$12,4,FALSE),"Amber","Red")),IF(ABS(I77)&lt;=VLOOKUP("COPQ % of spend",KPI_Thresholds!$A$2:$F$12,3,FALSE),"Green",IF(ABS(I77)&lt;=VLOOKUP("COPQ % of spend",KPI_Thresholds!$A$2:$F$12,4,FALSE),"Amber","Red")))))</f>
        <v/>
      </c>
      <c r="K77" s="18">
        <f>Monthly_Input!G77</f>
        <v/>
      </c>
      <c r="L77" s="16">
        <f>IF(K77="","",IF(VLOOKUP("Compliance Pass Rate",KPI_Thresholds!$A$2:$F$12,2,FALSE)="HIGH",IF(K77&gt;=VLOOKUP("Compliance Pass Rate",KPI_Thresholds!$A$2:$F$12,3,FALSE),"Green",IF(K77&gt;=VLOOKUP("Compliance Pass Rate",KPI_Thresholds!$A$2:$F$12,4,FALSE),"Amber","Red")),IF(VLOOKUP("Compliance Pass Rate",KPI_Thresholds!$A$2:$F$12,2,FALSE)="LOW",IF(K77&lt;=VLOOKUP("Compliance Pass Rate",KPI_Thresholds!$A$2:$F$12,3,FALSE),"Green",IF(K77&lt;=VLOOKUP("Compliance Pass Rate",KPI_Thresholds!$A$2:$F$12,4,FALSE),"Amber","Red")),IF(ABS(K77)&lt;=VLOOKUP("Compliance Pass Rate",KPI_Thresholds!$A$2:$F$12,3,FALSE),"Green",IF(ABS(K77)&lt;=VLOOKUP("Compliance Pass Rate",KPI_Thresholds!$A$2:$F$12,4,FALSE),"Amber","Red")))))</f>
        <v/>
      </c>
      <c r="M77" s="18">
        <f>Monthly_Input!H77</f>
        <v/>
      </c>
      <c r="N77" s="16">
        <f>IF(M77="","",IF(VLOOKUP("Documentation Accuracy",KPI_Thresholds!$A$2:$F$12,2,FALSE)="HIGH",IF(M77&gt;=VLOOKUP("Documentation Accuracy",KPI_Thresholds!$A$2:$F$12,3,FALSE),"Green",IF(M77&gt;=VLOOKUP("Documentation Accuracy",KPI_Thresholds!$A$2:$F$12,4,FALSE),"Amber","Red")),IF(VLOOKUP("Documentation Accuracy",KPI_Thresholds!$A$2:$F$12,2,FALSE)="LOW",IF(M77&lt;=VLOOKUP("Documentation Accuracy",KPI_Thresholds!$A$2:$F$12,3,FALSE),"Green",IF(M77&lt;=VLOOKUP("Documentation Accuracy",KPI_Thresholds!$A$2:$F$12,4,FALSE),"Amber","Red")),IF(ABS(M77)&lt;=VLOOKUP("Documentation Accuracy",KPI_Thresholds!$A$2:$F$12,3,FALSE),"Green",IF(ABS(M77)&lt;=VLOOKUP("Documentation Accuracy",KPI_Thresholds!$A$2:$F$12,4,FALSE),"Amber","Red")))))</f>
        <v/>
      </c>
      <c r="O77" s="18">
        <f>Monthly_Input!K77</f>
        <v/>
      </c>
      <c r="P77" s="16">
        <f>IF(O77="","",IF(VLOOKUP("Lead Time Variance %",KPI_Thresholds!$A$2:$F$12,2,FALSE)="HIGH",IF(O77&gt;=VLOOKUP("Lead Time Variance %",KPI_Thresholds!$A$2:$F$12,3,FALSE),"Green",IF(O77&gt;=VLOOKUP("Lead Time Variance %",KPI_Thresholds!$A$2:$F$12,4,FALSE),"Amber","Red")),IF(VLOOKUP("Lead Time Variance %",KPI_Thresholds!$A$2:$F$12,2,FALSE)="LOW",IF(O77&lt;=VLOOKUP("Lead Time Variance %",KPI_Thresholds!$A$2:$F$12,3,FALSE),"Green",IF(O77&lt;=VLOOKUP("Lead Time Variance %",KPI_Thresholds!$A$2:$F$12,4,FALSE),"Amber","Red")),IF(ABS(O77)&lt;=VLOOKUP("Lead Time Variance %",KPI_Thresholds!$A$2:$F$12,3,FALSE),"Green",IF(ABS(O77)&lt;=VLOOKUP("Lead Time Variance %",KPI_Thresholds!$A$2:$F$12,4,FALSE),"Amber","Red")))))</f>
        <v/>
      </c>
      <c r="Q77" s="18">
        <f>Monthly_Input!N77</f>
        <v/>
      </c>
      <c r="R77" s="16">
        <f>IF(Q77="","",IF(VLOOKUP("Price Variance vs PO",KPI_Thresholds!$A$2:$F$12,2,FALSE)="HIGH",IF(Q77&gt;=VLOOKUP("Price Variance vs PO",KPI_Thresholds!$A$2:$F$12,3,FALSE),"Green",IF(Q77&gt;=VLOOKUP("Price Variance vs PO",KPI_Thresholds!$A$2:$F$12,4,FALSE),"Amber","Red")),IF(VLOOKUP("Price Variance vs PO",KPI_Thresholds!$A$2:$F$12,2,FALSE)="LOW",IF(Q77&lt;=VLOOKUP("Price Variance vs PO",KPI_Thresholds!$A$2:$F$12,3,FALSE),"Green",IF(Q77&lt;=VLOOKUP("Price Variance vs PO",KPI_Thresholds!$A$2:$F$12,4,FALSE),"Amber","Red")),IF(ABS(Q77)&lt;=VLOOKUP("Price Variance vs PO",KPI_Thresholds!$A$2:$F$12,3,FALSE),"Green",IF(ABS(Q77)&lt;=VLOOKUP("Price Variance vs PO",KPI_Thresholds!$A$2:$F$12,4,FALSE),"Amber","Red")))))</f>
        <v/>
      </c>
      <c r="S77" s="19">
        <f>Monthly_Input!O77</f>
        <v/>
      </c>
      <c r="T77" s="16">
        <f>IF(S77="","",IF(VLOOKUP("NCR Acknowledge Time",KPI_Thresholds!$A$2:$F$12,2,FALSE)="HIGH",IF(S77&gt;=VLOOKUP("NCR Acknowledge Time",KPI_Thresholds!$A$2:$F$12,3,FALSE),"Green",IF(S77&gt;=VLOOKUP("NCR Acknowledge Time",KPI_Thresholds!$A$2:$F$12,4,FALSE),"Amber","Red")),IF(VLOOKUP("NCR Acknowledge Time",KPI_Thresholds!$A$2:$F$12,2,FALSE)="LOW",IF(S77&lt;=VLOOKUP("NCR Acknowledge Time",KPI_Thresholds!$A$2:$F$12,3,FALSE),"Green",IF(S77&lt;=VLOOKUP("NCR Acknowledge Time",KPI_Thresholds!$A$2:$F$12,4,FALSE),"Amber","Red")),IF(ABS(S77)&lt;=VLOOKUP("NCR Acknowledge Time",KPI_Thresholds!$A$2:$F$12,3,FALSE),"Green",IF(ABS(S77)&lt;=VLOOKUP("NCR Acknowledge Time",KPI_Thresholds!$A$2:$F$12,4,FALSE),"Amber","Red")))))</f>
        <v/>
      </c>
      <c r="U77" s="19">
        <f>Monthly_Input!P77</f>
        <v/>
      </c>
      <c r="V77" s="16">
        <f>IF(U77="","",IF(VLOOKUP("CAP/8D Closure Time",KPI_Thresholds!$A$2:$F$12,2,FALSE)="HIGH",IF(U77&gt;=VLOOKUP("CAP/8D Closure Time",KPI_Thresholds!$A$2:$F$12,3,FALSE),"Green",IF(U77&gt;=VLOOKUP("CAP/8D Closure Time",KPI_Thresholds!$A$2:$F$12,4,FALSE),"Amber","Red")),IF(VLOOKUP("CAP/8D Closure Time",KPI_Thresholds!$A$2:$F$12,2,FALSE)="LOW",IF(U77&lt;=VLOOKUP("CAP/8D Closure Time",KPI_Thresholds!$A$2:$F$12,3,FALSE),"Green",IF(U77&lt;=VLOOKUP("CAP/8D Closure Time",KPI_Thresholds!$A$2:$F$12,4,FALSE),"Amber","Red")),IF(ABS(U77)&lt;=VLOOKUP("CAP/8D Closure Time",KPI_Thresholds!$A$2:$F$12,3,FALSE),"Green",IF(ABS(U77)&lt;=VLOOKUP("CAP/8D Closure Time",KPI_Thresholds!$A$2:$F$12,4,FALSE),"Amber","Red")))))</f>
        <v/>
      </c>
      <c r="W77" s="18">
        <f>Monthly_Input!Q77</f>
        <v/>
      </c>
      <c r="X77" s="16">
        <f>IF(W77="","",IF(VLOOKUP("Returns/Warranty Rate",KPI_Thresholds!$A$2:$F$12,2,FALSE)="HIGH",IF(W77&gt;=VLOOKUP("Returns/Warranty Rate",KPI_Thresholds!$A$2:$F$12,3,FALSE),"Green",IF(W77&gt;=VLOOKUP("Returns/Warranty Rate",KPI_Thresholds!$A$2:$F$12,4,FALSE),"Amber","Red")),IF(VLOOKUP("Returns/Warranty Rate",KPI_Thresholds!$A$2:$F$12,2,FALSE)="LOW",IF(W77&lt;=VLOOKUP("Returns/Warranty Rate",KPI_Thresholds!$A$2:$F$12,3,FALSE),"Green",IF(W77&lt;=VLOOKUP("Returns/Warranty Rate",KPI_Thresholds!$A$2:$F$12,4,FALSE),"Amber","Red")),IF(ABS(W77)&lt;=VLOOKUP("Returns/Warranty Rate",KPI_Thresholds!$A$2:$F$12,3,FALSE),"Green",IF(ABS(W77)&lt;=VLOOKUP("Returns/Warranty Rate",KPI_Thresholds!$A$2:$F$12,4,FALSE),"Amber","Red")))))</f>
        <v/>
      </c>
      <c r="Y77" s="20">
        <f>IF(A77="","",SUM(IF(D77="Green",100,IF(D77="Amber",50,IF(D77="Red",0,"")))*VLOOKUP("On-Time Delivery (OTD)",KPI_Thresholds!$A$2:$F$12,6,FALSE),IF(F77="Green",100,IF(F77="Amber",50,IF(F77="Red",0,"")))*VLOOKUP("PPM (defective units)",KPI_Thresholds!$A$2:$F$12,6,FALSE),IF(H77="Green",100,IF(H77="Amber",50,IF(H77="Red",0,"")))*VLOOKUP("AQL Acceptance Rate",KPI_Thresholds!$A$2:$F$12,6,FALSE),IF(J77="Green",100,IF(J77="Amber",50,IF(J77="Red",0,"")))*VLOOKUP("COPQ % of spend",KPI_Thresholds!$A$2:$F$12,6,FALSE),IF(L77="Green",100,IF(L77="Amber",50,IF(L77="Red",0,"")))*VLOOKUP("Compliance Pass Rate",KPI_Thresholds!$A$2:$F$12,6,FALSE),IF(N77="Green",100,IF(N77="Amber",50,IF(N77="Red",0,"")))*VLOOKUP("Documentation Accuracy",KPI_Thresholds!$A$2:$F$12,6,FALSE),IF(P77="Green",100,IF(P77="Amber",50,IF(P77="Red",0,"")))*VLOOKUP("Lead Time Variance %",KPI_Thresholds!$A$2:$F$12,6,FALSE),IF(R77="Green",100,IF(R77="Amber",50,IF(R77="Red",0,"")))*VLOOKUP("Price Variance vs PO",KPI_Thresholds!$A$2:$F$12,6,FALSE),IF(T77="Green",100,IF(T77="Amber",50,IF(T77="Red",0,"")))*VLOOKUP("NCR Acknowledge Time",KPI_Thresholds!$A$2:$F$12,6,FALSE),IF(V77="Green",100,IF(V77="Amber",50,IF(V77="Red",0,"")))*VLOOKUP("CAP/8D Closure Time",KPI_Thresholds!$A$2:$F$12,6,FALSE),IF(X77="Green",100,IF(X77="Amber",50,IF(X77="Red",0,"")))*VLOOKUP("Returns/Warranty Rate",KPI_Thresholds!$A$2:$F$12,6,FALSE))/100)</f>
        <v/>
      </c>
      <c r="Z77" s="16">
        <f>IF(A77="","",IF(OR(D77="Red",L77="Red"),"Conditional",IF(Y77&gt;=90,"Preferred",IF(Y77&gt;=75,"Approved","Conditional"))))</f>
        <v/>
      </c>
    </row>
    <row r="78">
      <c r="A78" s="16">
        <f>Monthly_Input!A78</f>
        <v/>
      </c>
      <c r="B78" s="17">
        <f>Monthly_Input!B78</f>
        <v/>
      </c>
      <c r="C78" s="18">
        <f>Monthly_Input!C78</f>
        <v/>
      </c>
      <c r="D78" s="16">
        <f>IF(C78="","",IF(VLOOKUP("On-Time Delivery (OTD)",KPI_Thresholds!$A$2:$F$12,2,FALSE)="HIGH",IF(C78&gt;=VLOOKUP("On-Time Delivery (OTD)",KPI_Thresholds!$A$2:$F$12,3,FALSE),"Green",IF(C78&gt;=VLOOKUP("On-Time Delivery (OTD)",KPI_Thresholds!$A$2:$F$12,4,FALSE),"Amber","Red")),IF(VLOOKUP("On-Time Delivery (OTD)",KPI_Thresholds!$A$2:$F$12,2,FALSE)="LOW",IF(C78&lt;=VLOOKUP("On-Time Delivery (OTD)",KPI_Thresholds!$A$2:$F$12,3,FALSE),"Green",IF(C78&lt;=VLOOKUP("On-Time Delivery (OTD)",KPI_Thresholds!$A$2:$F$12,4,FALSE),"Amber","Red")),IF(ABS(C78)&lt;=VLOOKUP("On-Time Delivery (OTD)",KPI_Thresholds!$A$2:$F$12,3,FALSE),"Green",IF(ABS(C78)&lt;=VLOOKUP("On-Time Delivery (OTD)",KPI_Thresholds!$A$2:$F$12,4,FALSE),"Amber","Red")))))</f>
        <v/>
      </c>
      <c r="E78" s="19">
        <f>Monthly_Input!D78</f>
        <v/>
      </c>
      <c r="F78" s="16">
        <f>IF(E78="","",IF(VLOOKUP("PPM (defective units)",KPI_Thresholds!$A$2:$F$12,2,FALSE)="HIGH",IF(E78&gt;=VLOOKUP("PPM (defective units)",KPI_Thresholds!$A$2:$F$12,3,FALSE),"Green",IF(E78&gt;=VLOOKUP("PPM (defective units)",KPI_Thresholds!$A$2:$F$12,4,FALSE),"Amber","Red")),IF(VLOOKUP("PPM (defective units)",KPI_Thresholds!$A$2:$F$12,2,FALSE)="LOW",IF(E78&lt;=VLOOKUP("PPM (defective units)",KPI_Thresholds!$A$2:$F$12,3,FALSE),"Green",IF(E78&lt;=VLOOKUP("PPM (defective units)",KPI_Thresholds!$A$2:$F$12,4,FALSE),"Amber","Red")),IF(ABS(E78)&lt;=VLOOKUP("PPM (defective units)",KPI_Thresholds!$A$2:$F$12,3,FALSE),"Green",IF(ABS(E78)&lt;=VLOOKUP("PPM (defective units)",KPI_Thresholds!$A$2:$F$12,4,FALSE),"Amber","Red")))))</f>
        <v/>
      </c>
      <c r="G78" s="18">
        <f>Monthly_Input!E78</f>
        <v/>
      </c>
      <c r="H78" s="16">
        <f>IF(G78="","",IF(VLOOKUP("AQL Acceptance Rate",KPI_Thresholds!$A$2:$F$12,2,FALSE)="HIGH",IF(G78&gt;=VLOOKUP("AQL Acceptance Rate",KPI_Thresholds!$A$2:$F$12,3,FALSE),"Green",IF(G78&gt;=VLOOKUP("AQL Acceptance Rate",KPI_Thresholds!$A$2:$F$12,4,FALSE),"Amber","Red")),IF(VLOOKUP("AQL Acceptance Rate",KPI_Thresholds!$A$2:$F$12,2,FALSE)="LOW",IF(G78&lt;=VLOOKUP("AQL Acceptance Rate",KPI_Thresholds!$A$2:$F$12,3,FALSE),"Green",IF(G78&lt;=VLOOKUP("AQL Acceptance Rate",KPI_Thresholds!$A$2:$F$12,4,FALSE),"Amber","Red")),IF(ABS(G78)&lt;=VLOOKUP("AQL Acceptance Rate",KPI_Thresholds!$A$2:$F$12,3,FALSE),"Green",IF(ABS(G78)&lt;=VLOOKUP("AQL Acceptance Rate",KPI_Thresholds!$A$2:$F$12,4,FALSE),"Amber","Red")))))</f>
        <v/>
      </c>
      <c r="I78" s="18">
        <f>Monthly_Input!F78</f>
        <v/>
      </c>
      <c r="J78" s="16">
        <f>IF(I78="","",IF(VLOOKUP("COPQ % of spend",KPI_Thresholds!$A$2:$F$12,2,FALSE)="HIGH",IF(I78&gt;=VLOOKUP("COPQ % of spend",KPI_Thresholds!$A$2:$F$12,3,FALSE),"Green",IF(I78&gt;=VLOOKUP("COPQ % of spend",KPI_Thresholds!$A$2:$F$12,4,FALSE),"Amber","Red")),IF(VLOOKUP("COPQ % of spend",KPI_Thresholds!$A$2:$F$12,2,FALSE)="LOW",IF(I78&lt;=VLOOKUP("COPQ % of spend",KPI_Thresholds!$A$2:$F$12,3,FALSE),"Green",IF(I78&lt;=VLOOKUP("COPQ % of spend",KPI_Thresholds!$A$2:$F$12,4,FALSE),"Amber","Red")),IF(ABS(I78)&lt;=VLOOKUP("COPQ % of spend",KPI_Thresholds!$A$2:$F$12,3,FALSE),"Green",IF(ABS(I78)&lt;=VLOOKUP("COPQ % of spend",KPI_Thresholds!$A$2:$F$12,4,FALSE),"Amber","Red")))))</f>
        <v/>
      </c>
      <c r="K78" s="18">
        <f>Monthly_Input!G78</f>
        <v/>
      </c>
      <c r="L78" s="16">
        <f>IF(K78="","",IF(VLOOKUP("Compliance Pass Rate",KPI_Thresholds!$A$2:$F$12,2,FALSE)="HIGH",IF(K78&gt;=VLOOKUP("Compliance Pass Rate",KPI_Thresholds!$A$2:$F$12,3,FALSE),"Green",IF(K78&gt;=VLOOKUP("Compliance Pass Rate",KPI_Thresholds!$A$2:$F$12,4,FALSE),"Amber","Red")),IF(VLOOKUP("Compliance Pass Rate",KPI_Thresholds!$A$2:$F$12,2,FALSE)="LOW",IF(K78&lt;=VLOOKUP("Compliance Pass Rate",KPI_Thresholds!$A$2:$F$12,3,FALSE),"Green",IF(K78&lt;=VLOOKUP("Compliance Pass Rate",KPI_Thresholds!$A$2:$F$12,4,FALSE),"Amber","Red")),IF(ABS(K78)&lt;=VLOOKUP("Compliance Pass Rate",KPI_Thresholds!$A$2:$F$12,3,FALSE),"Green",IF(ABS(K78)&lt;=VLOOKUP("Compliance Pass Rate",KPI_Thresholds!$A$2:$F$12,4,FALSE),"Amber","Red")))))</f>
        <v/>
      </c>
      <c r="M78" s="18">
        <f>Monthly_Input!H78</f>
        <v/>
      </c>
      <c r="N78" s="16">
        <f>IF(M78="","",IF(VLOOKUP("Documentation Accuracy",KPI_Thresholds!$A$2:$F$12,2,FALSE)="HIGH",IF(M78&gt;=VLOOKUP("Documentation Accuracy",KPI_Thresholds!$A$2:$F$12,3,FALSE),"Green",IF(M78&gt;=VLOOKUP("Documentation Accuracy",KPI_Thresholds!$A$2:$F$12,4,FALSE),"Amber","Red")),IF(VLOOKUP("Documentation Accuracy",KPI_Thresholds!$A$2:$F$12,2,FALSE)="LOW",IF(M78&lt;=VLOOKUP("Documentation Accuracy",KPI_Thresholds!$A$2:$F$12,3,FALSE),"Green",IF(M78&lt;=VLOOKUP("Documentation Accuracy",KPI_Thresholds!$A$2:$F$12,4,FALSE),"Amber","Red")),IF(ABS(M78)&lt;=VLOOKUP("Documentation Accuracy",KPI_Thresholds!$A$2:$F$12,3,FALSE),"Green",IF(ABS(M78)&lt;=VLOOKUP("Documentation Accuracy",KPI_Thresholds!$A$2:$F$12,4,FALSE),"Amber","Red")))))</f>
        <v/>
      </c>
      <c r="O78" s="18">
        <f>Monthly_Input!K78</f>
        <v/>
      </c>
      <c r="P78" s="16">
        <f>IF(O78="","",IF(VLOOKUP("Lead Time Variance %",KPI_Thresholds!$A$2:$F$12,2,FALSE)="HIGH",IF(O78&gt;=VLOOKUP("Lead Time Variance %",KPI_Thresholds!$A$2:$F$12,3,FALSE),"Green",IF(O78&gt;=VLOOKUP("Lead Time Variance %",KPI_Thresholds!$A$2:$F$12,4,FALSE),"Amber","Red")),IF(VLOOKUP("Lead Time Variance %",KPI_Thresholds!$A$2:$F$12,2,FALSE)="LOW",IF(O78&lt;=VLOOKUP("Lead Time Variance %",KPI_Thresholds!$A$2:$F$12,3,FALSE),"Green",IF(O78&lt;=VLOOKUP("Lead Time Variance %",KPI_Thresholds!$A$2:$F$12,4,FALSE),"Amber","Red")),IF(ABS(O78)&lt;=VLOOKUP("Lead Time Variance %",KPI_Thresholds!$A$2:$F$12,3,FALSE),"Green",IF(ABS(O78)&lt;=VLOOKUP("Lead Time Variance %",KPI_Thresholds!$A$2:$F$12,4,FALSE),"Amber","Red")))))</f>
        <v/>
      </c>
      <c r="Q78" s="18">
        <f>Monthly_Input!N78</f>
        <v/>
      </c>
      <c r="R78" s="16">
        <f>IF(Q78="","",IF(VLOOKUP("Price Variance vs PO",KPI_Thresholds!$A$2:$F$12,2,FALSE)="HIGH",IF(Q78&gt;=VLOOKUP("Price Variance vs PO",KPI_Thresholds!$A$2:$F$12,3,FALSE),"Green",IF(Q78&gt;=VLOOKUP("Price Variance vs PO",KPI_Thresholds!$A$2:$F$12,4,FALSE),"Amber","Red")),IF(VLOOKUP("Price Variance vs PO",KPI_Thresholds!$A$2:$F$12,2,FALSE)="LOW",IF(Q78&lt;=VLOOKUP("Price Variance vs PO",KPI_Thresholds!$A$2:$F$12,3,FALSE),"Green",IF(Q78&lt;=VLOOKUP("Price Variance vs PO",KPI_Thresholds!$A$2:$F$12,4,FALSE),"Amber","Red")),IF(ABS(Q78)&lt;=VLOOKUP("Price Variance vs PO",KPI_Thresholds!$A$2:$F$12,3,FALSE),"Green",IF(ABS(Q78)&lt;=VLOOKUP("Price Variance vs PO",KPI_Thresholds!$A$2:$F$12,4,FALSE),"Amber","Red")))))</f>
        <v/>
      </c>
      <c r="S78" s="19">
        <f>Monthly_Input!O78</f>
        <v/>
      </c>
      <c r="T78" s="16">
        <f>IF(S78="","",IF(VLOOKUP("NCR Acknowledge Time",KPI_Thresholds!$A$2:$F$12,2,FALSE)="HIGH",IF(S78&gt;=VLOOKUP("NCR Acknowledge Time",KPI_Thresholds!$A$2:$F$12,3,FALSE),"Green",IF(S78&gt;=VLOOKUP("NCR Acknowledge Time",KPI_Thresholds!$A$2:$F$12,4,FALSE),"Amber","Red")),IF(VLOOKUP("NCR Acknowledge Time",KPI_Thresholds!$A$2:$F$12,2,FALSE)="LOW",IF(S78&lt;=VLOOKUP("NCR Acknowledge Time",KPI_Thresholds!$A$2:$F$12,3,FALSE),"Green",IF(S78&lt;=VLOOKUP("NCR Acknowledge Time",KPI_Thresholds!$A$2:$F$12,4,FALSE),"Amber","Red")),IF(ABS(S78)&lt;=VLOOKUP("NCR Acknowledge Time",KPI_Thresholds!$A$2:$F$12,3,FALSE),"Green",IF(ABS(S78)&lt;=VLOOKUP("NCR Acknowledge Time",KPI_Thresholds!$A$2:$F$12,4,FALSE),"Amber","Red")))))</f>
        <v/>
      </c>
      <c r="U78" s="19">
        <f>Monthly_Input!P78</f>
        <v/>
      </c>
      <c r="V78" s="16">
        <f>IF(U78="","",IF(VLOOKUP("CAP/8D Closure Time",KPI_Thresholds!$A$2:$F$12,2,FALSE)="HIGH",IF(U78&gt;=VLOOKUP("CAP/8D Closure Time",KPI_Thresholds!$A$2:$F$12,3,FALSE),"Green",IF(U78&gt;=VLOOKUP("CAP/8D Closure Time",KPI_Thresholds!$A$2:$F$12,4,FALSE),"Amber","Red")),IF(VLOOKUP("CAP/8D Closure Time",KPI_Thresholds!$A$2:$F$12,2,FALSE)="LOW",IF(U78&lt;=VLOOKUP("CAP/8D Closure Time",KPI_Thresholds!$A$2:$F$12,3,FALSE),"Green",IF(U78&lt;=VLOOKUP("CAP/8D Closure Time",KPI_Thresholds!$A$2:$F$12,4,FALSE),"Amber","Red")),IF(ABS(U78)&lt;=VLOOKUP("CAP/8D Closure Time",KPI_Thresholds!$A$2:$F$12,3,FALSE),"Green",IF(ABS(U78)&lt;=VLOOKUP("CAP/8D Closure Time",KPI_Thresholds!$A$2:$F$12,4,FALSE),"Amber","Red")))))</f>
        <v/>
      </c>
      <c r="W78" s="18">
        <f>Monthly_Input!Q78</f>
        <v/>
      </c>
      <c r="X78" s="16">
        <f>IF(W78="","",IF(VLOOKUP("Returns/Warranty Rate",KPI_Thresholds!$A$2:$F$12,2,FALSE)="HIGH",IF(W78&gt;=VLOOKUP("Returns/Warranty Rate",KPI_Thresholds!$A$2:$F$12,3,FALSE),"Green",IF(W78&gt;=VLOOKUP("Returns/Warranty Rate",KPI_Thresholds!$A$2:$F$12,4,FALSE),"Amber","Red")),IF(VLOOKUP("Returns/Warranty Rate",KPI_Thresholds!$A$2:$F$12,2,FALSE)="LOW",IF(W78&lt;=VLOOKUP("Returns/Warranty Rate",KPI_Thresholds!$A$2:$F$12,3,FALSE),"Green",IF(W78&lt;=VLOOKUP("Returns/Warranty Rate",KPI_Thresholds!$A$2:$F$12,4,FALSE),"Amber","Red")),IF(ABS(W78)&lt;=VLOOKUP("Returns/Warranty Rate",KPI_Thresholds!$A$2:$F$12,3,FALSE),"Green",IF(ABS(W78)&lt;=VLOOKUP("Returns/Warranty Rate",KPI_Thresholds!$A$2:$F$12,4,FALSE),"Amber","Red")))))</f>
        <v/>
      </c>
      <c r="Y78" s="20">
        <f>IF(A78="","",SUM(IF(D78="Green",100,IF(D78="Amber",50,IF(D78="Red",0,"")))*VLOOKUP("On-Time Delivery (OTD)",KPI_Thresholds!$A$2:$F$12,6,FALSE),IF(F78="Green",100,IF(F78="Amber",50,IF(F78="Red",0,"")))*VLOOKUP("PPM (defective units)",KPI_Thresholds!$A$2:$F$12,6,FALSE),IF(H78="Green",100,IF(H78="Amber",50,IF(H78="Red",0,"")))*VLOOKUP("AQL Acceptance Rate",KPI_Thresholds!$A$2:$F$12,6,FALSE),IF(J78="Green",100,IF(J78="Amber",50,IF(J78="Red",0,"")))*VLOOKUP("COPQ % of spend",KPI_Thresholds!$A$2:$F$12,6,FALSE),IF(L78="Green",100,IF(L78="Amber",50,IF(L78="Red",0,"")))*VLOOKUP("Compliance Pass Rate",KPI_Thresholds!$A$2:$F$12,6,FALSE),IF(N78="Green",100,IF(N78="Amber",50,IF(N78="Red",0,"")))*VLOOKUP("Documentation Accuracy",KPI_Thresholds!$A$2:$F$12,6,FALSE),IF(P78="Green",100,IF(P78="Amber",50,IF(P78="Red",0,"")))*VLOOKUP("Lead Time Variance %",KPI_Thresholds!$A$2:$F$12,6,FALSE),IF(R78="Green",100,IF(R78="Amber",50,IF(R78="Red",0,"")))*VLOOKUP("Price Variance vs PO",KPI_Thresholds!$A$2:$F$12,6,FALSE),IF(T78="Green",100,IF(T78="Amber",50,IF(T78="Red",0,"")))*VLOOKUP("NCR Acknowledge Time",KPI_Thresholds!$A$2:$F$12,6,FALSE),IF(V78="Green",100,IF(V78="Amber",50,IF(V78="Red",0,"")))*VLOOKUP("CAP/8D Closure Time",KPI_Thresholds!$A$2:$F$12,6,FALSE),IF(X78="Green",100,IF(X78="Amber",50,IF(X78="Red",0,"")))*VLOOKUP("Returns/Warranty Rate",KPI_Thresholds!$A$2:$F$12,6,FALSE))/100)</f>
        <v/>
      </c>
      <c r="Z78" s="16">
        <f>IF(A78="","",IF(OR(D78="Red",L78="Red"),"Conditional",IF(Y78&gt;=90,"Preferred",IF(Y78&gt;=75,"Approved","Conditional"))))</f>
        <v/>
      </c>
    </row>
    <row r="79">
      <c r="A79" s="16">
        <f>Monthly_Input!A79</f>
        <v/>
      </c>
      <c r="B79" s="17">
        <f>Monthly_Input!B79</f>
        <v/>
      </c>
      <c r="C79" s="18">
        <f>Monthly_Input!C79</f>
        <v/>
      </c>
      <c r="D79" s="16">
        <f>IF(C79="","",IF(VLOOKUP("On-Time Delivery (OTD)",KPI_Thresholds!$A$2:$F$12,2,FALSE)="HIGH",IF(C79&gt;=VLOOKUP("On-Time Delivery (OTD)",KPI_Thresholds!$A$2:$F$12,3,FALSE),"Green",IF(C79&gt;=VLOOKUP("On-Time Delivery (OTD)",KPI_Thresholds!$A$2:$F$12,4,FALSE),"Amber","Red")),IF(VLOOKUP("On-Time Delivery (OTD)",KPI_Thresholds!$A$2:$F$12,2,FALSE)="LOW",IF(C79&lt;=VLOOKUP("On-Time Delivery (OTD)",KPI_Thresholds!$A$2:$F$12,3,FALSE),"Green",IF(C79&lt;=VLOOKUP("On-Time Delivery (OTD)",KPI_Thresholds!$A$2:$F$12,4,FALSE),"Amber","Red")),IF(ABS(C79)&lt;=VLOOKUP("On-Time Delivery (OTD)",KPI_Thresholds!$A$2:$F$12,3,FALSE),"Green",IF(ABS(C79)&lt;=VLOOKUP("On-Time Delivery (OTD)",KPI_Thresholds!$A$2:$F$12,4,FALSE),"Amber","Red")))))</f>
        <v/>
      </c>
      <c r="E79" s="19">
        <f>Monthly_Input!D79</f>
        <v/>
      </c>
      <c r="F79" s="16">
        <f>IF(E79="","",IF(VLOOKUP("PPM (defective units)",KPI_Thresholds!$A$2:$F$12,2,FALSE)="HIGH",IF(E79&gt;=VLOOKUP("PPM (defective units)",KPI_Thresholds!$A$2:$F$12,3,FALSE),"Green",IF(E79&gt;=VLOOKUP("PPM (defective units)",KPI_Thresholds!$A$2:$F$12,4,FALSE),"Amber","Red")),IF(VLOOKUP("PPM (defective units)",KPI_Thresholds!$A$2:$F$12,2,FALSE)="LOW",IF(E79&lt;=VLOOKUP("PPM (defective units)",KPI_Thresholds!$A$2:$F$12,3,FALSE),"Green",IF(E79&lt;=VLOOKUP("PPM (defective units)",KPI_Thresholds!$A$2:$F$12,4,FALSE),"Amber","Red")),IF(ABS(E79)&lt;=VLOOKUP("PPM (defective units)",KPI_Thresholds!$A$2:$F$12,3,FALSE),"Green",IF(ABS(E79)&lt;=VLOOKUP("PPM (defective units)",KPI_Thresholds!$A$2:$F$12,4,FALSE),"Amber","Red")))))</f>
        <v/>
      </c>
      <c r="G79" s="18">
        <f>Monthly_Input!E79</f>
        <v/>
      </c>
      <c r="H79" s="16">
        <f>IF(G79="","",IF(VLOOKUP("AQL Acceptance Rate",KPI_Thresholds!$A$2:$F$12,2,FALSE)="HIGH",IF(G79&gt;=VLOOKUP("AQL Acceptance Rate",KPI_Thresholds!$A$2:$F$12,3,FALSE),"Green",IF(G79&gt;=VLOOKUP("AQL Acceptance Rate",KPI_Thresholds!$A$2:$F$12,4,FALSE),"Amber","Red")),IF(VLOOKUP("AQL Acceptance Rate",KPI_Thresholds!$A$2:$F$12,2,FALSE)="LOW",IF(G79&lt;=VLOOKUP("AQL Acceptance Rate",KPI_Thresholds!$A$2:$F$12,3,FALSE),"Green",IF(G79&lt;=VLOOKUP("AQL Acceptance Rate",KPI_Thresholds!$A$2:$F$12,4,FALSE),"Amber","Red")),IF(ABS(G79)&lt;=VLOOKUP("AQL Acceptance Rate",KPI_Thresholds!$A$2:$F$12,3,FALSE),"Green",IF(ABS(G79)&lt;=VLOOKUP("AQL Acceptance Rate",KPI_Thresholds!$A$2:$F$12,4,FALSE),"Amber","Red")))))</f>
        <v/>
      </c>
      <c r="I79" s="18">
        <f>Monthly_Input!F79</f>
        <v/>
      </c>
      <c r="J79" s="16">
        <f>IF(I79="","",IF(VLOOKUP("COPQ % of spend",KPI_Thresholds!$A$2:$F$12,2,FALSE)="HIGH",IF(I79&gt;=VLOOKUP("COPQ % of spend",KPI_Thresholds!$A$2:$F$12,3,FALSE),"Green",IF(I79&gt;=VLOOKUP("COPQ % of spend",KPI_Thresholds!$A$2:$F$12,4,FALSE),"Amber","Red")),IF(VLOOKUP("COPQ % of spend",KPI_Thresholds!$A$2:$F$12,2,FALSE)="LOW",IF(I79&lt;=VLOOKUP("COPQ % of spend",KPI_Thresholds!$A$2:$F$12,3,FALSE),"Green",IF(I79&lt;=VLOOKUP("COPQ % of spend",KPI_Thresholds!$A$2:$F$12,4,FALSE),"Amber","Red")),IF(ABS(I79)&lt;=VLOOKUP("COPQ % of spend",KPI_Thresholds!$A$2:$F$12,3,FALSE),"Green",IF(ABS(I79)&lt;=VLOOKUP("COPQ % of spend",KPI_Thresholds!$A$2:$F$12,4,FALSE),"Amber","Red")))))</f>
        <v/>
      </c>
      <c r="K79" s="18">
        <f>Monthly_Input!G79</f>
        <v/>
      </c>
      <c r="L79" s="16">
        <f>IF(K79="","",IF(VLOOKUP("Compliance Pass Rate",KPI_Thresholds!$A$2:$F$12,2,FALSE)="HIGH",IF(K79&gt;=VLOOKUP("Compliance Pass Rate",KPI_Thresholds!$A$2:$F$12,3,FALSE),"Green",IF(K79&gt;=VLOOKUP("Compliance Pass Rate",KPI_Thresholds!$A$2:$F$12,4,FALSE),"Amber","Red")),IF(VLOOKUP("Compliance Pass Rate",KPI_Thresholds!$A$2:$F$12,2,FALSE)="LOW",IF(K79&lt;=VLOOKUP("Compliance Pass Rate",KPI_Thresholds!$A$2:$F$12,3,FALSE),"Green",IF(K79&lt;=VLOOKUP("Compliance Pass Rate",KPI_Thresholds!$A$2:$F$12,4,FALSE),"Amber","Red")),IF(ABS(K79)&lt;=VLOOKUP("Compliance Pass Rate",KPI_Thresholds!$A$2:$F$12,3,FALSE),"Green",IF(ABS(K79)&lt;=VLOOKUP("Compliance Pass Rate",KPI_Thresholds!$A$2:$F$12,4,FALSE),"Amber","Red")))))</f>
        <v/>
      </c>
      <c r="M79" s="18">
        <f>Monthly_Input!H79</f>
        <v/>
      </c>
      <c r="N79" s="16">
        <f>IF(M79="","",IF(VLOOKUP("Documentation Accuracy",KPI_Thresholds!$A$2:$F$12,2,FALSE)="HIGH",IF(M79&gt;=VLOOKUP("Documentation Accuracy",KPI_Thresholds!$A$2:$F$12,3,FALSE),"Green",IF(M79&gt;=VLOOKUP("Documentation Accuracy",KPI_Thresholds!$A$2:$F$12,4,FALSE),"Amber","Red")),IF(VLOOKUP("Documentation Accuracy",KPI_Thresholds!$A$2:$F$12,2,FALSE)="LOW",IF(M79&lt;=VLOOKUP("Documentation Accuracy",KPI_Thresholds!$A$2:$F$12,3,FALSE),"Green",IF(M79&lt;=VLOOKUP("Documentation Accuracy",KPI_Thresholds!$A$2:$F$12,4,FALSE),"Amber","Red")),IF(ABS(M79)&lt;=VLOOKUP("Documentation Accuracy",KPI_Thresholds!$A$2:$F$12,3,FALSE),"Green",IF(ABS(M79)&lt;=VLOOKUP("Documentation Accuracy",KPI_Thresholds!$A$2:$F$12,4,FALSE),"Amber","Red")))))</f>
        <v/>
      </c>
      <c r="O79" s="18">
        <f>Monthly_Input!K79</f>
        <v/>
      </c>
      <c r="P79" s="16">
        <f>IF(O79="","",IF(VLOOKUP("Lead Time Variance %",KPI_Thresholds!$A$2:$F$12,2,FALSE)="HIGH",IF(O79&gt;=VLOOKUP("Lead Time Variance %",KPI_Thresholds!$A$2:$F$12,3,FALSE),"Green",IF(O79&gt;=VLOOKUP("Lead Time Variance %",KPI_Thresholds!$A$2:$F$12,4,FALSE),"Amber","Red")),IF(VLOOKUP("Lead Time Variance %",KPI_Thresholds!$A$2:$F$12,2,FALSE)="LOW",IF(O79&lt;=VLOOKUP("Lead Time Variance %",KPI_Thresholds!$A$2:$F$12,3,FALSE),"Green",IF(O79&lt;=VLOOKUP("Lead Time Variance %",KPI_Thresholds!$A$2:$F$12,4,FALSE),"Amber","Red")),IF(ABS(O79)&lt;=VLOOKUP("Lead Time Variance %",KPI_Thresholds!$A$2:$F$12,3,FALSE),"Green",IF(ABS(O79)&lt;=VLOOKUP("Lead Time Variance %",KPI_Thresholds!$A$2:$F$12,4,FALSE),"Amber","Red")))))</f>
        <v/>
      </c>
      <c r="Q79" s="18">
        <f>Monthly_Input!N79</f>
        <v/>
      </c>
      <c r="R79" s="16">
        <f>IF(Q79="","",IF(VLOOKUP("Price Variance vs PO",KPI_Thresholds!$A$2:$F$12,2,FALSE)="HIGH",IF(Q79&gt;=VLOOKUP("Price Variance vs PO",KPI_Thresholds!$A$2:$F$12,3,FALSE),"Green",IF(Q79&gt;=VLOOKUP("Price Variance vs PO",KPI_Thresholds!$A$2:$F$12,4,FALSE),"Amber","Red")),IF(VLOOKUP("Price Variance vs PO",KPI_Thresholds!$A$2:$F$12,2,FALSE)="LOW",IF(Q79&lt;=VLOOKUP("Price Variance vs PO",KPI_Thresholds!$A$2:$F$12,3,FALSE),"Green",IF(Q79&lt;=VLOOKUP("Price Variance vs PO",KPI_Thresholds!$A$2:$F$12,4,FALSE),"Amber","Red")),IF(ABS(Q79)&lt;=VLOOKUP("Price Variance vs PO",KPI_Thresholds!$A$2:$F$12,3,FALSE),"Green",IF(ABS(Q79)&lt;=VLOOKUP("Price Variance vs PO",KPI_Thresholds!$A$2:$F$12,4,FALSE),"Amber","Red")))))</f>
        <v/>
      </c>
      <c r="S79" s="19">
        <f>Monthly_Input!O79</f>
        <v/>
      </c>
      <c r="T79" s="16">
        <f>IF(S79="","",IF(VLOOKUP("NCR Acknowledge Time",KPI_Thresholds!$A$2:$F$12,2,FALSE)="HIGH",IF(S79&gt;=VLOOKUP("NCR Acknowledge Time",KPI_Thresholds!$A$2:$F$12,3,FALSE),"Green",IF(S79&gt;=VLOOKUP("NCR Acknowledge Time",KPI_Thresholds!$A$2:$F$12,4,FALSE),"Amber","Red")),IF(VLOOKUP("NCR Acknowledge Time",KPI_Thresholds!$A$2:$F$12,2,FALSE)="LOW",IF(S79&lt;=VLOOKUP("NCR Acknowledge Time",KPI_Thresholds!$A$2:$F$12,3,FALSE),"Green",IF(S79&lt;=VLOOKUP("NCR Acknowledge Time",KPI_Thresholds!$A$2:$F$12,4,FALSE),"Amber","Red")),IF(ABS(S79)&lt;=VLOOKUP("NCR Acknowledge Time",KPI_Thresholds!$A$2:$F$12,3,FALSE),"Green",IF(ABS(S79)&lt;=VLOOKUP("NCR Acknowledge Time",KPI_Thresholds!$A$2:$F$12,4,FALSE),"Amber","Red")))))</f>
        <v/>
      </c>
      <c r="U79" s="19">
        <f>Monthly_Input!P79</f>
        <v/>
      </c>
      <c r="V79" s="16">
        <f>IF(U79="","",IF(VLOOKUP("CAP/8D Closure Time",KPI_Thresholds!$A$2:$F$12,2,FALSE)="HIGH",IF(U79&gt;=VLOOKUP("CAP/8D Closure Time",KPI_Thresholds!$A$2:$F$12,3,FALSE),"Green",IF(U79&gt;=VLOOKUP("CAP/8D Closure Time",KPI_Thresholds!$A$2:$F$12,4,FALSE),"Amber","Red")),IF(VLOOKUP("CAP/8D Closure Time",KPI_Thresholds!$A$2:$F$12,2,FALSE)="LOW",IF(U79&lt;=VLOOKUP("CAP/8D Closure Time",KPI_Thresholds!$A$2:$F$12,3,FALSE),"Green",IF(U79&lt;=VLOOKUP("CAP/8D Closure Time",KPI_Thresholds!$A$2:$F$12,4,FALSE),"Amber","Red")),IF(ABS(U79)&lt;=VLOOKUP("CAP/8D Closure Time",KPI_Thresholds!$A$2:$F$12,3,FALSE),"Green",IF(ABS(U79)&lt;=VLOOKUP("CAP/8D Closure Time",KPI_Thresholds!$A$2:$F$12,4,FALSE),"Amber","Red")))))</f>
        <v/>
      </c>
      <c r="W79" s="18">
        <f>Monthly_Input!Q79</f>
        <v/>
      </c>
      <c r="X79" s="16">
        <f>IF(W79="","",IF(VLOOKUP("Returns/Warranty Rate",KPI_Thresholds!$A$2:$F$12,2,FALSE)="HIGH",IF(W79&gt;=VLOOKUP("Returns/Warranty Rate",KPI_Thresholds!$A$2:$F$12,3,FALSE),"Green",IF(W79&gt;=VLOOKUP("Returns/Warranty Rate",KPI_Thresholds!$A$2:$F$12,4,FALSE),"Amber","Red")),IF(VLOOKUP("Returns/Warranty Rate",KPI_Thresholds!$A$2:$F$12,2,FALSE)="LOW",IF(W79&lt;=VLOOKUP("Returns/Warranty Rate",KPI_Thresholds!$A$2:$F$12,3,FALSE),"Green",IF(W79&lt;=VLOOKUP("Returns/Warranty Rate",KPI_Thresholds!$A$2:$F$12,4,FALSE),"Amber","Red")),IF(ABS(W79)&lt;=VLOOKUP("Returns/Warranty Rate",KPI_Thresholds!$A$2:$F$12,3,FALSE),"Green",IF(ABS(W79)&lt;=VLOOKUP("Returns/Warranty Rate",KPI_Thresholds!$A$2:$F$12,4,FALSE),"Amber","Red")))))</f>
        <v/>
      </c>
      <c r="Y79" s="20">
        <f>IF(A79="","",SUM(IF(D79="Green",100,IF(D79="Amber",50,IF(D79="Red",0,"")))*VLOOKUP("On-Time Delivery (OTD)",KPI_Thresholds!$A$2:$F$12,6,FALSE),IF(F79="Green",100,IF(F79="Amber",50,IF(F79="Red",0,"")))*VLOOKUP("PPM (defective units)",KPI_Thresholds!$A$2:$F$12,6,FALSE),IF(H79="Green",100,IF(H79="Amber",50,IF(H79="Red",0,"")))*VLOOKUP("AQL Acceptance Rate",KPI_Thresholds!$A$2:$F$12,6,FALSE),IF(J79="Green",100,IF(J79="Amber",50,IF(J79="Red",0,"")))*VLOOKUP("COPQ % of spend",KPI_Thresholds!$A$2:$F$12,6,FALSE),IF(L79="Green",100,IF(L79="Amber",50,IF(L79="Red",0,"")))*VLOOKUP("Compliance Pass Rate",KPI_Thresholds!$A$2:$F$12,6,FALSE),IF(N79="Green",100,IF(N79="Amber",50,IF(N79="Red",0,"")))*VLOOKUP("Documentation Accuracy",KPI_Thresholds!$A$2:$F$12,6,FALSE),IF(P79="Green",100,IF(P79="Amber",50,IF(P79="Red",0,"")))*VLOOKUP("Lead Time Variance %",KPI_Thresholds!$A$2:$F$12,6,FALSE),IF(R79="Green",100,IF(R79="Amber",50,IF(R79="Red",0,"")))*VLOOKUP("Price Variance vs PO",KPI_Thresholds!$A$2:$F$12,6,FALSE),IF(T79="Green",100,IF(T79="Amber",50,IF(T79="Red",0,"")))*VLOOKUP("NCR Acknowledge Time",KPI_Thresholds!$A$2:$F$12,6,FALSE),IF(V79="Green",100,IF(V79="Amber",50,IF(V79="Red",0,"")))*VLOOKUP("CAP/8D Closure Time",KPI_Thresholds!$A$2:$F$12,6,FALSE),IF(X79="Green",100,IF(X79="Amber",50,IF(X79="Red",0,"")))*VLOOKUP("Returns/Warranty Rate",KPI_Thresholds!$A$2:$F$12,6,FALSE))/100)</f>
        <v/>
      </c>
      <c r="Z79" s="16">
        <f>IF(A79="","",IF(OR(D79="Red",L79="Red"),"Conditional",IF(Y79&gt;=90,"Preferred",IF(Y79&gt;=75,"Approved","Conditional"))))</f>
        <v/>
      </c>
    </row>
    <row r="80">
      <c r="A80" s="16">
        <f>Monthly_Input!A80</f>
        <v/>
      </c>
      <c r="B80" s="17">
        <f>Monthly_Input!B80</f>
        <v/>
      </c>
      <c r="C80" s="18">
        <f>Monthly_Input!C80</f>
        <v/>
      </c>
      <c r="D80" s="16">
        <f>IF(C80="","",IF(VLOOKUP("On-Time Delivery (OTD)",KPI_Thresholds!$A$2:$F$12,2,FALSE)="HIGH",IF(C80&gt;=VLOOKUP("On-Time Delivery (OTD)",KPI_Thresholds!$A$2:$F$12,3,FALSE),"Green",IF(C80&gt;=VLOOKUP("On-Time Delivery (OTD)",KPI_Thresholds!$A$2:$F$12,4,FALSE),"Amber","Red")),IF(VLOOKUP("On-Time Delivery (OTD)",KPI_Thresholds!$A$2:$F$12,2,FALSE)="LOW",IF(C80&lt;=VLOOKUP("On-Time Delivery (OTD)",KPI_Thresholds!$A$2:$F$12,3,FALSE),"Green",IF(C80&lt;=VLOOKUP("On-Time Delivery (OTD)",KPI_Thresholds!$A$2:$F$12,4,FALSE),"Amber","Red")),IF(ABS(C80)&lt;=VLOOKUP("On-Time Delivery (OTD)",KPI_Thresholds!$A$2:$F$12,3,FALSE),"Green",IF(ABS(C80)&lt;=VLOOKUP("On-Time Delivery (OTD)",KPI_Thresholds!$A$2:$F$12,4,FALSE),"Amber","Red")))))</f>
        <v/>
      </c>
      <c r="E80" s="19">
        <f>Monthly_Input!D80</f>
        <v/>
      </c>
      <c r="F80" s="16">
        <f>IF(E80="","",IF(VLOOKUP("PPM (defective units)",KPI_Thresholds!$A$2:$F$12,2,FALSE)="HIGH",IF(E80&gt;=VLOOKUP("PPM (defective units)",KPI_Thresholds!$A$2:$F$12,3,FALSE),"Green",IF(E80&gt;=VLOOKUP("PPM (defective units)",KPI_Thresholds!$A$2:$F$12,4,FALSE),"Amber","Red")),IF(VLOOKUP("PPM (defective units)",KPI_Thresholds!$A$2:$F$12,2,FALSE)="LOW",IF(E80&lt;=VLOOKUP("PPM (defective units)",KPI_Thresholds!$A$2:$F$12,3,FALSE),"Green",IF(E80&lt;=VLOOKUP("PPM (defective units)",KPI_Thresholds!$A$2:$F$12,4,FALSE),"Amber","Red")),IF(ABS(E80)&lt;=VLOOKUP("PPM (defective units)",KPI_Thresholds!$A$2:$F$12,3,FALSE),"Green",IF(ABS(E80)&lt;=VLOOKUP("PPM (defective units)",KPI_Thresholds!$A$2:$F$12,4,FALSE),"Amber","Red")))))</f>
        <v/>
      </c>
      <c r="G80" s="18">
        <f>Monthly_Input!E80</f>
        <v/>
      </c>
      <c r="H80" s="16">
        <f>IF(G80="","",IF(VLOOKUP("AQL Acceptance Rate",KPI_Thresholds!$A$2:$F$12,2,FALSE)="HIGH",IF(G80&gt;=VLOOKUP("AQL Acceptance Rate",KPI_Thresholds!$A$2:$F$12,3,FALSE),"Green",IF(G80&gt;=VLOOKUP("AQL Acceptance Rate",KPI_Thresholds!$A$2:$F$12,4,FALSE),"Amber","Red")),IF(VLOOKUP("AQL Acceptance Rate",KPI_Thresholds!$A$2:$F$12,2,FALSE)="LOW",IF(G80&lt;=VLOOKUP("AQL Acceptance Rate",KPI_Thresholds!$A$2:$F$12,3,FALSE),"Green",IF(G80&lt;=VLOOKUP("AQL Acceptance Rate",KPI_Thresholds!$A$2:$F$12,4,FALSE),"Amber","Red")),IF(ABS(G80)&lt;=VLOOKUP("AQL Acceptance Rate",KPI_Thresholds!$A$2:$F$12,3,FALSE),"Green",IF(ABS(G80)&lt;=VLOOKUP("AQL Acceptance Rate",KPI_Thresholds!$A$2:$F$12,4,FALSE),"Amber","Red")))))</f>
        <v/>
      </c>
      <c r="I80" s="18">
        <f>Monthly_Input!F80</f>
        <v/>
      </c>
      <c r="J80" s="16">
        <f>IF(I80="","",IF(VLOOKUP("COPQ % of spend",KPI_Thresholds!$A$2:$F$12,2,FALSE)="HIGH",IF(I80&gt;=VLOOKUP("COPQ % of spend",KPI_Thresholds!$A$2:$F$12,3,FALSE),"Green",IF(I80&gt;=VLOOKUP("COPQ % of spend",KPI_Thresholds!$A$2:$F$12,4,FALSE),"Amber","Red")),IF(VLOOKUP("COPQ % of spend",KPI_Thresholds!$A$2:$F$12,2,FALSE)="LOW",IF(I80&lt;=VLOOKUP("COPQ % of spend",KPI_Thresholds!$A$2:$F$12,3,FALSE),"Green",IF(I80&lt;=VLOOKUP("COPQ % of spend",KPI_Thresholds!$A$2:$F$12,4,FALSE),"Amber","Red")),IF(ABS(I80)&lt;=VLOOKUP("COPQ % of spend",KPI_Thresholds!$A$2:$F$12,3,FALSE),"Green",IF(ABS(I80)&lt;=VLOOKUP("COPQ % of spend",KPI_Thresholds!$A$2:$F$12,4,FALSE),"Amber","Red")))))</f>
        <v/>
      </c>
      <c r="K80" s="18">
        <f>Monthly_Input!G80</f>
        <v/>
      </c>
      <c r="L80" s="16">
        <f>IF(K80="","",IF(VLOOKUP("Compliance Pass Rate",KPI_Thresholds!$A$2:$F$12,2,FALSE)="HIGH",IF(K80&gt;=VLOOKUP("Compliance Pass Rate",KPI_Thresholds!$A$2:$F$12,3,FALSE),"Green",IF(K80&gt;=VLOOKUP("Compliance Pass Rate",KPI_Thresholds!$A$2:$F$12,4,FALSE),"Amber","Red")),IF(VLOOKUP("Compliance Pass Rate",KPI_Thresholds!$A$2:$F$12,2,FALSE)="LOW",IF(K80&lt;=VLOOKUP("Compliance Pass Rate",KPI_Thresholds!$A$2:$F$12,3,FALSE),"Green",IF(K80&lt;=VLOOKUP("Compliance Pass Rate",KPI_Thresholds!$A$2:$F$12,4,FALSE),"Amber","Red")),IF(ABS(K80)&lt;=VLOOKUP("Compliance Pass Rate",KPI_Thresholds!$A$2:$F$12,3,FALSE),"Green",IF(ABS(K80)&lt;=VLOOKUP("Compliance Pass Rate",KPI_Thresholds!$A$2:$F$12,4,FALSE),"Amber","Red")))))</f>
        <v/>
      </c>
      <c r="M80" s="18">
        <f>Monthly_Input!H80</f>
        <v/>
      </c>
      <c r="N80" s="16">
        <f>IF(M80="","",IF(VLOOKUP("Documentation Accuracy",KPI_Thresholds!$A$2:$F$12,2,FALSE)="HIGH",IF(M80&gt;=VLOOKUP("Documentation Accuracy",KPI_Thresholds!$A$2:$F$12,3,FALSE),"Green",IF(M80&gt;=VLOOKUP("Documentation Accuracy",KPI_Thresholds!$A$2:$F$12,4,FALSE),"Amber","Red")),IF(VLOOKUP("Documentation Accuracy",KPI_Thresholds!$A$2:$F$12,2,FALSE)="LOW",IF(M80&lt;=VLOOKUP("Documentation Accuracy",KPI_Thresholds!$A$2:$F$12,3,FALSE),"Green",IF(M80&lt;=VLOOKUP("Documentation Accuracy",KPI_Thresholds!$A$2:$F$12,4,FALSE),"Amber","Red")),IF(ABS(M80)&lt;=VLOOKUP("Documentation Accuracy",KPI_Thresholds!$A$2:$F$12,3,FALSE),"Green",IF(ABS(M80)&lt;=VLOOKUP("Documentation Accuracy",KPI_Thresholds!$A$2:$F$12,4,FALSE),"Amber","Red")))))</f>
        <v/>
      </c>
      <c r="O80" s="18">
        <f>Monthly_Input!K80</f>
        <v/>
      </c>
      <c r="P80" s="16">
        <f>IF(O80="","",IF(VLOOKUP("Lead Time Variance %",KPI_Thresholds!$A$2:$F$12,2,FALSE)="HIGH",IF(O80&gt;=VLOOKUP("Lead Time Variance %",KPI_Thresholds!$A$2:$F$12,3,FALSE),"Green",IF(O80&gt;=VLOOKUP("Lead Time Variance %",KPI_Thresholds!$A$2:$F$12,4,FALSE),"Amber","Red")),IF(VLOOKUP("Lead Time Variance %",KPI_Thresholds!$A$2:$F$12,2,FALSE)="LOW",IF(O80&lt;=VLOOKUP("Lead Time Variance %",KPI_Thresholds!$A$2:$F$12,3,FALSE),"Green",IF(O80&lt;=VLOOKUP("Lead Time Variance %",KPI_Thresholds!$A$2:$F$12,4,FALSE),"Amber","Red")),IF(ABS(O80)&lt;=VLOOKUP("Lead Time Variance %",KPI_Thresholds!$A$2:$F$12,3,FALSE),"Green",IF(ABS(O80)&lt;=VLOOKUP("Lead Time Variance %",KPI_Thresholds!$A$2:$F$12,4,FALSE),"Amber","Red")))))</f>
        <v/>
      </c>
      <c r="Q80" s="18">
        <f>Monthly_Input!N80</f>
        <v/>
      </c>
      <c r="R80" s="16">
        <f>IF(Q80="","",IF(VLOOKUP("Price Variance vs PO",KPI_Thresholds!$A$2:$F$12,2,FALSE)="HIGH",IF(Q80&gt;=VLOOKUP("Price Variance vs PO",KPI_Thresholds!$A$2:$F$12,3,FALSE),"Green",IF(Q80&gt;=VLOOKUP("Price Variance vs PO",KPI_Thresholds!$A$2:$F$12,4,FALSE),"Amber","Red")),IF(VLOOKUP("Price Variance vs PO",KPI_Thresholds!$A$2:$F$12,2,FALSE)="LOW",IF(Q80&lt;=VLOOKUP("Price Variance vs PO",KPI_Thresholds!$A$2:$F$12,3,FALSE),"Green",IF(Q80&lt;=VLOOKUP("Price Variance vs PO",KPI_Thresholds!$A$2:$F$12,4,FALSE),"Amber","Red")),IF(ABS(Q80)&lt;=VLOOKUP("Price Variance vs PO",KPI_Thresholds!$A$2:$F$12,3,FALSE),"Green",IF(ABS(Q80)&lt;=VLOOKUP("Price Variance vs PO",KPI_Thresholds!$A$2:$F$12,4,FALSE),"Amber","Red")))))</f>
        <v/>
      </c>
      <c r="S80" s="19">
        <f>Monthly_Input!O80</f>
        <v/>
      </c>
      <c r="T80" s="16">
        <f>IF(S80="","",IF(VLOOKUP("NCR Acknowledge Time",KPI_Thresholds!$A$2:$F$12,2,FALSE)="HIGH",IF(S80&gt;=VLOOKUP("NCR Acknowledge Time",KPI_Thresholds!$A$2:$F$12,3,FALSE),"Green",IF(S80&gt;=VLOOKUP("NCR Acknowledge Time",KPI_Thresholds!$A$2:$F$12,4,FALSE),"Amber","Red")),IF(VLOOKUP("NCR Acknowledge Time",KPI_Thresholds!$A$2:$F$12,2,FALSE)="LOW",IF(S80&lt;=VLOOKUP("NCR Acknowledge Time",KPI_Thresholds!$A$2:$F$12,3,FALSE),"Green",IF(S80&lt;=VLOOKUP("NCR Acknowledge Time",KPI_Thresholds!$A$2:$F$12,4,FALSE),"Amber","Red")),IF(ABS(S80)&lt;=VLOOKUP("NCR Acknowledge Time",KPI_Thresholds!$A$2:$F$12,3,FALSE),"Green",IF(ABS(S80)&lt;=VLOOKUP("NCR Acknowledge Time",KPI_Thresholds!$A$2:$F$12,4,FALSE),"Amber","Red")))))</f>
        <v/>
      </c>
      <c r="U80" s="19">
        <f>Monthly_Input!P80</f>
        <v/>
      </c>
      <c r="V80" s="16">
        <f>IF(U80="","",IF(VLOOKUP("CAP/8D Closure Time",KPI_Thresholds!$A$2:$F$12,2,FALSE)="HIGH",IF(U80&gt;=VLOOKUP("CAP/8D Closure Time",KPI_Thresholds!$A$2:$F$12,3,FALSE),"Green",IF(U80&gt;=VLOOKUP("CAP/8D Closure Time",KPI_Thresholds!$A$2:$F$12,4,FALSE),"Amber","Red")),IF(VLOOKUP("CAP/8D Closure Time",KPI_Thresholds!$A$2:$F$12,2,FALSE)="LOW",IF(U80&lt;=VLOOKUP("CAP/8D Closure Time",KPI_Thresholds!$A$2:$F$12,3,FALSE),"Green",IF(U80&lt;=VLOOKUP("CAP/8D Closure Time",KPI_Thresholds!$A$2:$F$12,4,FALSE),"Amber","Red")),IF(ABS(U80)&lt;=VLOOKUP("CAP/8D Closure Time",KPI_Thresholds!$A$2:$F$12,3,FALSE),"Green",IF(ABS(U80)&lt;=VLOOKUP("CAP/8D Closure Time",KPI_Thresholds!$A$2:$F$12,4,FALSE),"Amber","Red")))))</f>
        <v/>
      </c>
      <c r="W80" s="18">
        <f>Monthly_Input!Q80</f>
        <v/>
      </c>
      <c r="X80" s="16">
        <f>IF(W80="","",IF(VLOOKUP("Returns/Warranty Rate",KPI_Thresholds!$A$2:$F$12,2,FALSE)="HIGH",IF(W80&gt;=VLOOKUP("Returns/Warranty Rate",KPI_Thresholds!$A$2:$F$12,3,FALSE),"Green",IF(W80&gt;=VLOOKUP("Returns/Warranty Rate",KPI_Thresholds!$A$2:$F$12,4,FALSE),"Amber","Red")),IF(VLOOKUP("Returns/Warranty Rate",KPI_Thresholds!$A$2:$F$12,2,FALSE)="LOW",IF(W80&lt;=VLOOKUP("Returns/Warranty Rate",KPI_Thresholds!$A$2:$F$12,3,FALSE),"Green",IF(W80&lt;=VLOOKUP("Returns/Warranty Rate",KPI_Thresholds!$A$2:$F$12,4,FALSE),"Amber","Red")),IF(ABS(W80)&lt;=VLOOKUP("Returns/Warranty Rate",KPI_Thresholds!$A$2:$F$12,3,FALSE),"Green",IF(ABS(W80)&lt;=VLOOKUP("Returns/Warranty Rate",KPI_Thresholds!$A$2:$F$12,4,FALSE),"Amber","Red")))))</f>
        <v/>
      </c>
      <c r="Y80" s="20">
        <f>IF(A80="","",SUM(IF(D80="Green",100,IF(D80="Amber",50,IF(D80="Red",0,"")))*VLOOKUP("On-Time Delivery (OTD)",KPI_Thresholds!$A$2:$F$12,6,FALSE),IF(F80="Green",100,IF(F80="Amber",50,IF(F80="Red",0,"")))*VLOOKUP("PPM (defective units)",KPI_Thresholds!$A$2:$F$12,6,FALSE),IF(H80="Green",100,IF(H80="Amber",50,IF(H80="Red",0,"")))*VLOOKUP("AQL Acceptance Rate",KPI_Thresholds!$A$2:$F$12,6,FALSE),IF(J80="Green",100,IF(J80="Amber",50,IF(J80="Red",0,"")))*VLOOKUP("COPQ % of spend",KPI_Thresholds!$A$2:$F$12,6,FALSE),IF(L80="Green",100,IF(L80="Amber",50,IF(L80="Red",0,"")))*VLOOKUP("Compliance Pass Rate",KPI_Thresholds!$A$2:$F$12,6,FALSE),IF(N80="Green",100,IF(N80="Amber",50,IF(N80="Red",0,"")))*VLOOKUP("Documentation Accuracy",KPI_Thresholds!$A$2:$F$12,6,FALSE),IF(P80="Green",100,IF(P80="Amber",50,IF(P80="Red",0,"")))*VLOOKUP("Lead Time Variance %",KPI_Thresholds!$A$2:$F$12,6,FALSE),IF(R80="Green",100,IF(R80="Amber",50,IF(R80="Red",0,"")))*VLOOKUP("Price Variance vs PO",KPI_Thresholds!$A$2:$F$12,6,FALSE),IF(T80="Green",100,IF(T80="Amber",50,IF(T80="Red",0,"")))*VLOOKUP("NCR Acknowledge Time",KPI_Thresholds!$A$2:$F$12,6,FALSE),IF(V80="Green",100,IF(V80="Amber",50,IF(V80="Red",0,"")))*VLOOKUP("CAP/8D Closure Time",KPI_Thresholds!$A$2:$F$12,6,FALSE),IF(X80="Green",100,IF(X80="Amber",50,IF(X80="Red",0,"")))*VLOOKUP("Returns/Warranty Rate",KPI_Thresholds!$A$2:$F$12,6,FALSE))/100)</f>
        <v/>
      </c>
      <c r="Z80" s="16">
        <f>IF(A80="","",IF(OR(D80="Red",L80="Red"),"Conditional",IF(Y80&gt;=90,"Preferred",IF(Y80&gt;=75,"Approved","Conditional"))))</f>
        <v/>
      </c>
    </row>
    <row r="81">
      <c r="A81" s="16">
        <f>Monthly_Input!A81</f>
        <v/>
      </c>
      <c r="B81" s="17">
        <f>Monthly_Input!B81</f>
        <v/>
      </c>
      <c r="C81" s="18">
        <f>Monthly_Input!C81</f>
        <v/>
      </c>
      <c r="D81" s="16">
        <f>IF(C81="","",IF(VLOOKUP("On-Time Delivery (OTD)",KPI_Thresholds!$A$2:$F$12,2,FALSE)="HIGH",IF(C81&gt;=VLOOKUP("On-Time Delivery (OTD)",KPI_Thresholds!$A$2:$F$12,3,FALSE),"Green",IF(C81&gt;=VLOOKUP("On-Time Delivery (OTD)",KPI_Thresholds!$A$2:$F$12,4,FALSE),"Amber","Red")),IF(VLOOKUP("On-Time Delivery (OTD)",KPI_Thresholds!$A$2:$F$12,2,FALSE)="LOW",IF(C81&lt;=VLOOKUP("On-Time Delivery (OTD)",KPI_Thresholds!$A$2:$F$12,3,FALSE),"Green",IF(C81&lt;=VLOOKUP("On-Time Delivery (OTD)",KPI_Thresholds!$A$2:$F$12,4,FALSE),"Amber","Red")),IF(ABS(C81)&lt;=VLOOKUP("On-Time Delivery (OTD)",KPI_Thresholds!$A$2:$F$12,3,FALSE),"Green",IF(ABS(C81)&lt;=VLOOKUP("On-Time Delivery (OTD)",KPI_Thresholds!$A$2:$F$12,4,FALSE),"Amber","Red")))))</f>
        <v/>
      </c>
      <c r="E81" s="19">
        <f>Monthly_Input!D81</f>
        <v/>
      </c>
      <c r="F81" s="16">
        <f>IF(E81="","",IF(VLOOKUP("PPM (defective units)",KPI_Thresholds!$A$2:$F$12,2,FALSE)="HIGH",IF(E81&gt;=VLOOKUP("PPM (defective units)",KPI_Thresholds!$A$2:$F$12,3,FALSE),"Green",IF(E81&gt;=VLOOKUP("PPM (defective units)",KPI_Thresholds!$A$2:$F$12,4,FALSE),"Amber","Red")),IF(VLOOKUP("PPM (defective units)",KPI_Thresholds!$A$2:$F$12,2,FALSE)="LOW",IF(E81&lt;=VLOOKUP("PPM (defective units)",KPI_Thresholds!$A$2:$F$12,3,FALSE),"Green",IF(E81&lt;=VLOOKUP("PPM (defective units)",KPI_Thresholds!$A$2:$F$12,4,FALSE),"Amber","Red")),IF(ABS(E81)&lt;=VLOOKUP("PPM (defective units)",KPI_Thresholds!$A$2:$F$12,3,FALSE),"Green",IF(ABS(E81)&lt;=VLOOKUP("PPM (defective units)",KPI_Thresholds!$A$2:$F$12,4,FALSE),"Amber","Red")))))</f>
        <v/>
      </c>
      <c r="G81" s="18">
        <f>Monthly_Input!E81</f>
        <v/>
      </c>
      <c r="H81" s="16">
        <f>IF(G81="","",IF(VLOOKUP("AQL Acceptance Rate",KPI_Thresholds!$A$2:$F$12,2,FALSE)="HIGH",IF(G81&gt;=VLOOKUP("AQL Acceptance Rate",KPI_Thresholds!$A$2:$F$12,3,FALSE),"Green",IF(G81&gt;=VLOOKUP("AQL Acceptance Rate",KPI_Thresholds!$A$2:$F$12,4,FALSE),"Amber","Red")),IF(VLOOKUP("AQL Acceptance Rate",KPI_Thresholds!$A$2:$F$12,2,FALSE)="LOW",IF(G81&lt;=VLOOKUP("AQL Acceptance Rate",KPI_Thresholds!$A$2:$F$12,3,FALSE),"Green",IF(G81&lt;=VLOOKUP("AQL Acceptance Rate",KPI_Thresholds!$A$2:$F$12,4,FALSE),"Amber","Red")),IF(ABS(G81)&lt;=VLOOKUP("AQL Acceptance Rate",KPI_Thresholds!$A$2:$F$12,3,FALSE),"Green",IF(ABS(G81)&lt;=VLOOKUP("AQL Acceptance Rate",KPI_Thresholds!$A$2:$F$12,4,FALSE),"Amber","Red")))))</f>
        <v/>
      </c>
      <c r="I81" s="18">
        <f>Monthly_Input!F81</f>
        <v/>
      </c>
      <c r="J81" s="16">
        <f>IF(I81="","",IF(VLOOKUP("COPQ % of spend",KPI_Thresholds!$A$2:$F$12,2,FALSE)="HIGH",IF(I81&gt;=VLOOKUP("COPQ % of spend",KPI_Thresholds!$A$2:$F$12,3,FALSE),"Green",IF(I81&gt;=VLOOKUP("COPQ % of spend",KPI_Thresholds!$A$2:$F$12,4,FALSE),"Amber","Red")),IF(VLOOKUP("COPQ % of spend",KPI_Thresholds!$A$2:$F$12,2,FALSE)="LOW",IF(I81&lt;=VLOOKUP("COPQ % of spend",KPI_Thresholds!$A$2:$F$12,3,FALSE),"Green",IF(I81&lt;=VLOOKUP("COPQ % of spend",KPI_Thresholds!$A$2:$F$12,4,FALSE),"Amber","Red")),IF(ABS(I81)&lt;=VLOOKUP("COPQ % of spend",KPI_Thresholds!$A$2:$F$12,3,FALSE),"Green",IF(ABS(I81)&lt;=VLOOKUP("COPQ % of spend",KPI_Thresholds!$A$2:$F$12,4,FALSE),"Amber","Red")))))</f>
        <v/>
      </c>
      <c r="K81" s="18">
        <f>Monthly_Input!G81</f>
        <v/>
      </c>
      <c r="L81" s="16">
        <f>IF(K81="","",IF(VLOOKUP("Compliance Pass Rate",KPI_Thresholds!$A$2:$F$12,2,FALSE)="HIGH",IF(K81&gt;=VLOOKUP("Compliance Pass Rate",KPI_Thresholds!$A$2:$F$12,3,FALSE),"Green",IF(K81&gt;=VLOOKUP("Compliance Pass Rate",KPI_Thresholds!$A$2:$F$12,4,FALSE),"Amber","Red")),IF(VLOOKUP("Compliance Pass Rate",KPI_Thresholds!$A$2:$F$12,2,FALSE)="LOW",IF(K81&lt;=VLOOKUP("Compliance Pass Rate",KPI_Thresholds!$A$2:$F$12,3,FALSE),"Green",IF(K81&lt;=VLOOKUP("Compliance Pass Rate",KPI_Thresholds!$A$2:$F$12,4,FALSE),"Amber","Red")),IF(ABS(K81)&lt;=VLOOKUP("Compliance Pass Rate",KPI_Thresholds!$A$2:$F$12,3,FALSE),"Green",IF(ABS(K81)&lt;=VLOOKUP("Compliance Pass Rate",KPI_Thresholds!$A$2:$F$12,4,FALSE),"Amber","Red")))))</f>
        <v/>
      </c>
      <c r="M81" s="18">
        <f>Monthly_Input!H81</f>
        <v/>
      </c>
      <c r="N81" s="16">
        <f>IF(M81="","",IF(VLOOKUP("Documentation Accuracy",KPI_Thresholds!$A$2:$F$12,2,FALSE)="HIGH",IF(M81&gt;=VLOOKUP("Documentation Accuracy",KPI_Thresholds!$A$2:$F$12,3,FALSE),"Green",IF(M81&gt;=VLOOKUP("Documentation Accuracy",KPI_Thresholds!$A$2:$F$12,4,FALSE),"Amber","Red")),IF(VLOOKUP("Documentation Accuracy",KPI_Thresholds!$A$2:$F$12,2,FALSE)="LOW",IF(M81&lt;=VLOOKUP("Documentation Accuracy",KPI_Thresholds!$A$2:$F$12,3,FALSE),"Green",IF(M81&lt;=VLOOKUP("Documentation Accuracy",KPI_Thresholds!$A$2:$F$12,4,FALSE),"Amber","Red")),IF(ABS(M81)&lt;=VLOOKUP("Documentation Accuracy",KPI_Thresholds!$A$2:$F$12,3,FALSE),"Green",IF(ABS(M81)&lt;=VLOOKUP("Documentation Accuracy",KPI_Thresholds!$A$2:$F$12,4,FALSE),"Amber","Red")))))</f>
        <v/>
      </c>
      <c r="O81" s="18">
        <f>Monthly_Input!K81</f>
        <v/>
      </c>
      <c r="P81" s="16">
        <f>IF(O81="","",IF(VLOOKUP("Lead Time Variance %",KPI_Thresholds!$A$2:$F$12,2,FALSE)="HIGH",IF(O81&gt;=VLOOKUP("Lead Time Variance %",KPI_Thresholds!$A$2:$F$12,3,FALSE),"Green",IF(O81&gt;=VLOOKUP("Lead Time Variance %",KPI_Thresholds!$A$2:$F$12,4,FALSE),"Amber","Red")),IF(VLOOKUP("Lead Time Variance %",KPI_Thresholds!$A$2:$F$12,2,FALSE)="LOW",IF(O81&lt;=VLOOKUP("Lead Time Variance %",KPI_Thresholds!$A$2:$F$12,3,FALSE),"Green",IF(O81&lt;=VLOOKUP("Lead Time Variance %",KPI_Thresholds!$A$2:$F$12,4,FALSE),"Amber","Red")),IF(ABS(O81)&lt;=VLOOKUP("Lead Time Variance %",KPI_Thresholds!$A$2:$F$12,3,FALSE),"Green",IF(ABS(O81)&lt;=VLOOKUP("Lead Time Variance %",KPI_Thresholds!$A$2:$F$12,4,FALSE),"Amber","Red")))))</f>
        <v/>
      </c>
      <c r="Q81" s="18">
        <f>Monthly_Input!N81</f>
        <v/>
      </c>
      <c r="R81" s="16">
        <f>IF(Q81="","",IF(VLOOKUP("Price Variance vs PO",KPI_Thresholds!$A$2:$F$12,2,FALSE)="HIGH",IF(Q81&gt;=VLOOKUP("Price Variance vs PO",KPI_Thresholds!$A$2:$F$12,3,FALSE),"Green",IF(Q81&gt;=VLOOKUP("Price Variance vs PO",KPI_Thresholds!$A$2:$F$12,4,FALSE),"Amber","Red")),IF(VLOOKUP("Price Variance vs PO",KPI_Thresholds!$A$2:$F$12,2,FALSE)="LOW",IF(Q81&lt;=VLOOKUP("Price Variance vs PO",KPI_Thresholds!$A$2:$F$12,3,FALSE),"Green",IF(Q81&lt;=VLOOKUP("Price Variance vs PO",KPI_Thresholds!$A$2:$F$12,4,FALSE),"Amber","Red")),IF(ABS(Q81)&lt;=VLOOKUP("Price Variance vs PO",KPI_Thresholds!$A$2:$F$12,3,FALSE),"Green",IF(ABS(Q81)&lt;=VLOOKUP("Price Variance vs PO",KPI_Thresholds!$A$2:$F$12,4,FALSE),"Amber","Red")))))</f>
        <v/>
      </c>
      <c r="S81" s="19">
        <f>Monthly_Input!O81</f>
        <v/>
      </c>
      <c r="T81" s="16">
        <f>IF(S81="","",IF(VLOOKUP("NCR Acknowledge Time",KPI_Thresholds!$A$2:$F$12,2,FALSE)="HIGH",IF(S81&gt;=VLOOKUP("NCR Acknowledge Time",KPI_Thresholds!$A$2:$F$12,3,FALSE),"Green",IF(S81&gt;=VLOOKUP("NCR Acknowledge Time",KPI_Thresholds!$A$2:$F$12,4,FALSE),"Amber","Red")),IF(VLOOKUP("NCR Acknowledge Time",KPI_Thresholds!$A$2:$F$12,2,FALSE)="LOW",IF(S81&lt;=VLOOKUP("NCR Acknowledge Time",KPI_Thresholds!$A$2:$F$12,3,FALSE),"Green",IF(S81&lt;=VLOOKUP("NCR Acknowledge Time",KPI_Thresholds!$A$2:$F$12,4,FALSE),"Amber","Red")),IF(ABS(S81)&lt;=VLOOKUP("NCR Acknowledge Time",KPI_Thresholds!$A$2:$F$12,3,FALSE),"Green",IF(ABS(S81)&lt;=VLOOKUP("NCR Acknowledge Time",KPI_Thresholds!$A$2:$F$12,4,FALSE),"Amber","Red")))))</f>
        <v/>
      </c>
      <c r="U81" s="19">
        <f>Monthly_Input!P81</f>
        <v/>
      </c>
      <c r="V81" s="16">
        <f>IF(U81="","",IF(VLOOKUP("CAP/8D Closure Time",KPI_Thresholds!$A$2:$F$12,2,FALSE)="HIGH",IF(U81&gt;=VLOOKUP("CAP/8D Closure Time",KPI_Thresholds!$A$2:$F$12,3,FALSE),"Green",IF(U81&gt;=VLOOKUP("CAP/8D Closure Time",KPI_Thresholds!$A$2:$F$12,4,FALSE),"Amber","Red")),IF(VLOOKUP("CAP/8D Closure Time",KPI_Thresholds!$A$2:$F$12,2,FALSE)="LOW",IF(U81&lt;=VLOOKUP("CAP/8D Closure Time",KPI_Thresholds!$A$2:$F$12,3,FALSE),"Green",IF(U81&lt;=VLOOKUP("CAP/8D Closure Time",KPI_Thresholds!$A$2:$F$12,4,FALSE),"Amber","Red")),IF(ABS(U81)&lt;=VLOOKUP("CAP/8D Closure Time",KPI_Thresholds!$A$2:$F$12,3,FALSE),"Green",IF(ABS(U81)&lt;=VLOOKUP("CAP/8D Closure Time",KPI_Thresholds!$A$2:$F$12,4,FALSE),"Amber","Red")))))</f>
        <v/>
      </c>
      <c r="W81" s="18">
        <f>Monthly_Input!Q81</f>
        <v/>
      </c>
      <c r="X81" s="16">
        <f>IF(W81="","",IF(VLOOKUP("Returns/Warranty Rate",KPI_Thresholds!$A$2:$F$12,2,FALSE)="HIGH",IF(W81&gt;=VLOOKUP("Returns/Warranty Rate",KPI_Thresholds!$A$2:$F$12,3,FALSE),"Green",IF(W81&gt;=VLOOKUP("Returns/Warranty Rate",KPI_Thresholds!$A$2:$F$12,4,FALSE),"Amber","Red")),IF(VLOOKUP("Returns/Warranty Rate",KPI_Thresholds!$A$2:$F$12,2,FALSE)="LOW",IF(W81&lt;=VLOOKUP("Returns/Warranty Rate",KPI_Thresholds!$A$2:$F$12,3,FALSE),"Green",IF(W81&lt;=VLOOKUP("Returns/Warranty Rate",KPI_Thresholds!$A$2:$F$12,4,FALSE),"Amber","Red")),IF(ABS(W81)&lt;=VLOOKUP("Returns/Warranty Rate",KPI_Thresholds!$A$2:$F$12,3,FALSE),"Green",IF(ABS(W81)&lt;=VLOOKUP("Returns/Warranty Rate",KPI_Thresholds!$A$2:$F$12,4,FALSE),"Amber","Red")))))</f>
        <v/>
      </c>
      <c r="Y81" s="20">
        <f>IF(A81="","",SUM(IF(D81="Green",100,IF(D81="Amber",50,IF(D81="Red",0,"")))*VLOOKUP("On-Time Delivery (OTD)",KPI_Thresholds!$A$2:$F$12,6,FALSE),IF(F81="Green",100,IF(F81="Amber",50,IF(F81="Red",0,"")))*VLOOKUP("PPM (defective units)",KPI_Thresholds!$A$2:$F$12,6,FALSE),IF(H81="Green",100,IF(H81="Amber",50,IF(H81="Red",0,"")))*VLOOKUP("AQL Acceptance Rate",KPI_Thresholds!$A$2:$F$12,6,FALSE),IF(J81="Green",100,IF(J81="Amber",50,IF(J81="Red",0,"")))*VLOOKUP("COPQ % of spend",KPI_Thresholds!$A$2:$F$12,6,FALSE),IF(L81="Green",100,IF(L81="Amber",50,IF(L81="Red",0,"")))*VLOOKUP("Compliance Pass Rate",KPI_Thresholds!$A$2:$F$12,6,FALSE),IF(N81="Green",100,IF(N81="Amber",50,IF(N81="Red",0,"")))*VLOOKUP("Documentation Accuracy",KPI_Thresholds!$A$2:$F$12,6,FALSE),IF(P81="Green",100,IF(P81="Amber",50,IF(P81="Red",0,"")))*VLOOKUP("Lead Time Variance %",KPI_Thresholds!$A$2:$F$12,6,FALSE),IF(R81="Green",100,IF(R81="Amber",50,IF(R81="Red",0,"")))*VLOOKUP("Price Variance vs PO",KPI_Thresholds!$A$2:$F$12,6,FALSE),IF(T81="Green",100,IF(T81="Amber",50,IF(T81="Red",0,"")))*VLOOKUP("NCR Acknowledge Time",KPI_Thresholds!$A$2:$F$12,6,FALSE),IF(V81="Green",100,IF(V81="Amber",50,IF(V81="Red",0,"")))*VLOOKUP("CAP/8D Closure Time",KPI_Thresholds!$A$2:$F$12,6,FALSE),IF(X81="Green",100,IF(X81="Amber",50,IF(X81="Red",0,"")))*VLOOKUP("Returns/Warranty Rate",KPI_Thresholds!$A$2:$F$12,6,FALSE))/100)</f>
        <v/>
      </c>
      <c r="Z81" s="16">
        <f>IF(A81="","",IF(OR(D81="Red",L81="Red"),"Conditional",IF(Y81&gt;=90,"Preferred",IF(Y81&gt;=75,"Approved","Conditional"))))</f>
        <v/>
      </c>
    </row>
    <row r="82">
      <c r="A82" s="16">
        <f>Monthly_Input!A82</f>
        <v/>
      </c>
      <c r="B82" s="17">
        <f>Monthly_Input!B82</f>
        <v/>
      </c>
      <c r="C82" s="18">
        <f>Monthly_Input!C82</f>
        <v/>
      </c>
      <c r="D82" s="16">
        <f>IF(C82="","",IF(VLOOKUP("On-Time Delivery (OTD)",KPI_Thresholds!$A$2:$F$12,2,FALSE)="HIGH",IF(C82&gt;=VLOOKUP("On-Time Delivery (OTD)",KPI_Thresholds!$A$2:$F$12,3,FALSE),"Green",IF(C82&gt;=VLOOKUP("On-Time Delivery (OTD)",KPI_Thresholds!$A$2:$F$12,4,FALSE),"Amber","Red")),IF(VLOOKUP("On-Time Delivery (OTD)",KPI_Thresholds!$A$2:$F$12,2,FALSE)="LOW",IF(C82&lt;=VLOOKUP("On-Time Delivery (OTD)",KPI_Thresholds!$A$2:$F$12,3,FALSE),"Green",IF(C82&lt;=VLOOKUP("On-Time Delivery (OTD)",KPI_Thresholds!$A$2:$F$12,4,FALSE),"Amber","Red")),IF(ABS(C82)&lt;=VLOOKUP("On-Time Delivery (OTD)",KPI_Thresholds!$A$2:$F$12,3,FALSE),"Green",IF(ABS(C82)&lt;=VLOOKUP("On-Time Delivery (OTD)",KPI_Thresholds!$A$2:$F$12,4,FALSE),"Amber","Red")))))</f>
        <v/>
      </c>
      <c r="E82" s="19">
        <f>Monthly_Input!D82</f>
        <v/>
      </c>
      <c r="F82" s="16">
        <f>IF(E82="","",IF(VLOOKUP("PPM (defective units)",KPI_Thresholds!$A$2:$F$12,2,FALSE)="HIGH",IF(E82&gt;=VLOOKUP("PPM (defective units)",KPI_Thresholds!$A$2:$F$12,3,FALSE),"Green",IF(E82&gt;=VLOOKUP("PPM (defective units)",KPI_Thresholds!$A$2:$F$12,4,FALSE),"Amber","Red")),IF(VLOOKUP("PPM (defective units)",KPI_Thresholds!$A$2:$F$12,2,FALSE)="LOW",IF(E82&lt;=VLOOKUP("PPM (defective units)",KPI_Thresholds!$A$2:$F$12,3,FALSE),"Green",IF(E82&lt;=VLOOKUP("PPM (defective units)",KPI_Thresholds!$A$2:$F$12,4,FALSE),"Amber","Red")),IF(ABS(E82)&lt;=VLOOKUP("PPM (defective units)",KPI_Thresholds!$A$2:$F$12,3,FALSE),"Green",IF(ABS(E82)&lt;=VLOOKUP("PPM (defective units)",KPI_Thresholds!$A$2:$F$12,4,FALSE),"Amber","Red")))))</f>
        <v/>
      </c>
      <c r="G82" s="18">
        <f>Monthly_Input!E82</f>
        <v/>
      </c>
      <c r="H82" s="16">
        <f>IF(G82="","",IF(VLOOKUP("AQL Acceptance Rate",KPI_Thresholds!$A$2:$F$12,2,FALSE)="HIGH",IF(G82&gt;=VLOOKUP("AQL Acceptance Rate",KPI_Thresholds!$A$2:$F$12,3,FALSE),"Green",IF(G82&gt;=VLOOKUP("AQL Acceptance Rate",KPI_Thresholds!$A$2:$F$12,4,FALSE),"Amber","Red")),IF(VLOOKUP("AQL Acceptance Rate",KPI_Thresholds!$A$2:$F$12,2,FALSE)="LOW",IF(G82&lt;=VLOOKUP("AQL Acceptance Rate",KPI_Thresholds!$A$2:$F$12,3,FALSE),"Green",IF(G82&lt;=VLOOKUP("AQL Acceptance Rate",KPI_Thresholds!$A$2:$F$12,4,FALSE),"Amber","Red")),IF(ABS(G82)&lt;=VLOOKUP("AQL Acceptance Rate",KPI_Thresholds!$A$2:$F$12,3,FALSE),"Green",IF(ABS(G82)&lt;=VLOOKUP("AQL Acceptance Rate",KPI_Thresholds!$A$2:$F$12,4,FALSE),"Amber","Red")))))</f>
        <v/>
      </c>
      <c r="I82" s="18">
        <f>Monthly_Input!F82</f>
        <v/>
      </c>
      <c r="J82" s="16">
        <f>IF(I82="","",IF(VLOOKUP("COPQ % of spend",KPI_Thresholds!$A$2:$F$12,2,FALSE)="HIGH",IF(I82&gt;=VLOOKUP("COPQ % of spend",KPI_Thresholds!$A$2:$F$12,3,FALSE),"Green",IF(I82&gt;=VLOOKUP("COPQ % of spend",KPI_Thresholds!$A$2:$F$12,4,FALSE),"Amber","Red")),IF(VLOOKUP("COPQ % of spend",KPI_Thresholds!$A$2:$F$12,2,FALSE)="LOW",IF(I82&lt;=VLOOKUP("COPQ % of spend",KPI_Thresholds!$A$2:$F$12,3,FALSE),"Green",IF(I82&lt;=VLOOKUP("COPQ % of spend",KPI_Thresholds!$A$2:$F$12,4,FALSE),"Amber","Red")),IF(ABS(I82)&lt;=VLOOKUP("COPQ % of spend",KPI_Thresholds!$A$2:$F$12,3,FALSE),"Green",IF(ABS(I82)&lt;=VLOOKUP("COPQ % of spend",KPI_Thresholds!$A$2:$F$12,4,FALSE),"Amber","Red")))))</f>
        <v/>
      </c>
      <c r="K82" s="18">
        <f>Monthly_Input!G82</f>
        <v/>
      </c>
      <c r="L82" s="16">
        <f>IF(K82="","",IF(VLOOKUP("Compliance Pass Rate",KPI_Thresholds!$A$2:$F$12,2,FALSE)="HIGH",IF(K82&gt;=VLOOKUP("Compliance Pass Rate",KPI_Thresholds!$A$2:$F$12,3,FALSE),"Green",IF(K82&gt;=VLOOKUP("Compliance Pass Rate",KPI_Thresholds!$A$2:$F$12,4,FALSE),"Amber","Red")),IF(VLOOKUP("Compliance Pass Rate",KPI_Thresholds!$A$2:$F$12,2,FALSE)="LOW",IF(K82&lt;=VLOOKUP("Compliance Pass Rate",KPI_Thresholds!$A$2:$F$12,3,FALSE),"Green",IF(K82&lt;=VLOOKUP("Compliance Pass Rate",KPI_Thresholds!$A$2:$F$12,4,FALSE),"Amber","Red")),IF(ABS(K82)&lt;=VLOOKUP("Compliance Pass Rate",KPI_Thresholds!$A$2:$F$12,3,FALSE),"Green",IF(ABS(K82)&lt;=VLOOKUP("Compliance Pass Rate",KPI_Thresholds!$A$2:$F$12,4,FALSE),"Amber","Red")))))</f>
        <v/>
      </c>
      <c r="M82" s="18">
        <f>Monthly_Input!H82</f>
        <v/>
      </c>
      <c r="N82" s="16">
        <f>IF(M82="","",IF(VLOOKUP("Documentation Accuracy",KPI_Thresholds!$A$2:$F$12,2,FALSE)="HIGH",IF(M82&gt;=VLOOKUP("Documentation Accuracy",KPI_Thresholds!$A$2:$F$12,3,FALSE),"Green",IF(M82&gt;=VLOOKUP("Documentation Accuracy",KPI_Thresholds!$A$2:$F$12,4,FALSE),"Amber","Red")),IF(VLOOKUP("Documentation Accuracy",KPI_Thresholds!$A$2:$F$12,2,FALSE)="LOW",IF(M82&lt;=VLOOKUP("Documentation Accuracy",KPI_Thresholds!$A$2:$F$12,3,FALSE),"Green",IF(M82&lt;=VLOOKUP("Documentation Accuracy",KPI_Thresholds!$A$2:$F$12,4,FALSE),"Amber","Red")),IF(ABS(M82)&lt;=VLOOKUP("Documentation Accuracy",KPI_Thresholds!$A$2:$F$12,3,FALSE),"Green",IF(ABS(M82)&lt;=VLOOKUP("Documentation Accuracy",KPI_Thresholds!$A$2:$F$12,4,FALSE),"Amber","Red")))))</f>
        <v/>
      </c>
      <c r="O82" s="18">
        <f>Monthly_Input!K82</f>
        <v/>
      </c>
      <c r="P82" s="16">
        <f>IF(O82="","",IF(VLOOKUP("Lead Time Variance %",KPI_Thresholds!$A$2:$F$12,2,FALSE)="HIGH",IF(O82&gt;=VLOOKUP("Lead Time Variance %",KPI_Thresholds!$A$2:$F$12,3,FALSE),"Green",IF(O82&gt;=VLOOKUP("Lead Time Variance %",KPI_Thresholds!$A$2:$F$12,4,FALSE),"Amber","Red")),IF(VLOOKUP("Lead Time Variance %",KPI_Thresholds!$A$2:$F$12,2,FALSE)="LOW",IF(O82&lt;=VLOOKUP("Lead Time Variance %",KPI_Thresholds!$A$2:$F$12,3,FALSE),"Green",IF(O82&lt;=VLOOKUP("Lead Time Variance %",KPI_Thresholds!$A$2:$F$12,4,FALSE),"Amber","Red")),IF(ABS(O82)&lt;=VLOOKUP("Lead Time Variance %",KPI_Thresholds!$A$2:$F$12,3,FALSE),"Green",IF(ABS(O82)&lt;=VLOOKUP("Lead Time Variance %",KPI_Thresholds!$A$2:$F$12,4,FALSE),"Amber","Red")))))</f>
        <v/>
      </c>
      <c r="Q82" s="18">
        <f>Monthly_Input!N82</f>
        <v/>
      </c>
      <c r="R82" s="16">
        <f>IF(Q82="","",IF(VLOOKUP("Price Variance vs PO",KPI_Thresholds!$A$2:$F$12,2,FALSE)="HIGH",IF(Q82&gt;=VLOOKUP("Price Variance vs PO",KPI_Thresholds!$A$2:$F$12,3,FALSE),"Green",IF(Q82&gt;=VLOOKUP("Price Variance vs PO",KPI_Thresholds!$A$2:$F$12,4,FALSE),"Amber","Red")),IF(VLOOKUP("Price Variance vs PO",KPI_Thresholds!$A$2:$F$12,2,FALSE)="LOW",IF(Q82&lt;=VLOOKUP("Price Variance vs PO",KPI_Thresholds!$A$2:$F$12,3,FALSE),"Green",IF(Q82&lt;=VLOOKUP("Price Variance vs PO",KPI_Thresholds!$A$2:$F$12,4,FALSE),"Amber","Red")),IF(ABS(Q82)&lt;=VLOOKUP("Price Variance vs PO",KPI_Thresholds!$A$2:$F$12,3,FALSE),"Green",IF(ABS(Q82)&lt;=VLOOKUP("Price Variance vs PO",KPI_Thresholds!$A$2:$F$12,4,FALSE),"Amber","Red")))))</f>
        <v/>
      </c>
      <c r="S82" s="19">
        <f>Monthly_Input!O82</f>
        <v/>
      </c>
      <c r="T82" s="16">
        <f>IF(S82="","",IF(VLOOKUP("NCR Acknowledge Time",KPI_Thresholds!$A$2:$F$12,2,FALSE)="HIGH",IF(S82&gt;=VLOOKUP("NCR Acknowledge Time",KPI_Thresholds!$A$2:$F$12,3,FALSE),"Green",IF(S82&gt;=VLOOKUP("NCR Acknowledge Time",KPI_Thresholds!$A$2:$F$12,4,FALSE),"Amber","Red")),IF(VLOOKUP("NCR Acknowledge Time",KPI_Thresholds!$A$2:$F$12,2,FALSE)="LOW",IF(S82&lt;=VLOOKUP("NCR Acknowledge Time",KPI_Thresholds!$A$2:$F$12,3,FALSE),"Green",IF(S82&lt;=VLOOKUP("NCR Acknowledge Time",KPI_Thresholds!$A$2:$F$12,4,FALSE),"Amber","Red")),IF(ABS(S82)&lt;=VLOOKUP("NCR Acknowledge Time",KPI_Thresholds!$A$2:$F$12,3,FALSE),"Green",IF(ABS(S82)&lt;=VLOOKUP("NCR Acknowledge Time",KPI_Thresholds!$A$2:$F$12,4,FALSE),"Amber","Red")))))</f>
        <v/>
      </c>
      <c r="U82" s="19">
        <f>Monthly_Input!P82</f>
        <v/>
      </c>
      <c r="V82" s="16">
        <f>IF(U82="","",IF(VLOOKUP("CAP/8D Closure Time",KPI_Thresholds!$A$2:$F$12,2,FALSE)="HIGH",IF(U82&gt;=VLOOKUP("CAP/8D Closure Time",KPI_Thresholds!$A$2:$F$12,3,FALSE),"Green",IF(U82&gt;=VLOOKUP("CAP/8D Closure Time",KPI_Thresholds!$A$2:$F$12,4,FALSE),"Amber","Red")),IF(VLOOKUP("CAP/8D Closure Time",KPI_Thresholds!$A$2:$F$12,2,FALSE)="LOW",IF(U82&lt;=VLOOKUP("CAP/8D Closure Time",KPI_Thresholds!$A$2:$F$12,3,FALSE),"Green",IF(U82&lt;=VLOOKUP("CAP/8D Closure Time",KPI_Thresholds!$A$2:$F$12,4,FALSE),"Amber","Red")),IF(ABS(U82)&lt;=VLOOKUP("CAP/8D Closure Time",KPI_Thresholds!$A$2:$F$12,3,FALSE),"Green",IF(ABS(U82)&lt;=VLOOKUP("CAP/8D Closure Time",KPI_Thresholds!$A$2:$F$12,4,FALSE),"Amber","Red")))))</f>
        <v/>
      </c>
      <c r="W82" s="18">
        <f>Monthly_Input!Q82</f>
        <v/>
      </c>
      <c r="X82" s="16">
        <f>IF(W82="","",IF(VLOOKUP("Returns/Warranty Rate",KPI_Thresholds!$A$2:$F$12,2,FALSE)="HIGH",IF(W82&gt;=VLOOKUP("Returns/Warranty Rate",KPI_Thresholds!$A$2:$F$12,3,FALSE),"Green",IF(W82&gt;=VLOOKUP("Returns/Warranty Rate",KPI_Thresholds!$A$2:$F$12,4,FALSE),"Amber","Red")),IF(VLOOKUP("Returns/Warranty Rate",KPI_Thresholds!$A$2:$F$12,2,FALSE)="LOW",IF(W82&lt;=VLOOKUP("Returns/Warranty Rate",KPI_Thresholds!$A$2:$F$12,3,FALSE),"Green",IF(W82&lt;=VLOOKUP("Returns/Warranty Rate",KPI_Thresholds!$A$2:$F$12,4,FALSE),"Amber","Red")),IF(ABS(W82)&lt;=VLOOKUP("Returns/Warranty Rate",KPI_Thresholds!$A$2:$F$12,3,FALSE),"Green",IF(ABS(W82)&lt;=VLOOKUP("Returns/Warranty Rate",KPI_Thresholds!$A$2:$F$12,4,FALSE),"Amber","Red")))))</f>
        <v/>
      </c>
      <c r="Y82" s="20">
        <f>IF(A82="","",SUM(IF(D82="Green",100,IF(D82="Amber",50,IF(D82="Red",0,"")))*VLOOKUP("On-Time Delivery (OTD)",KPI_Thresholds!$A$2:$F$12,6,FALSE),IF(F82="Green",100,IF(F82="Amber",50,IF(F82="Red",0,"")))*VLOOKUP("PPM (defective units)",KPI_Thresholds!$A$2:$F$12,6,FALSE),IF(H82="Green",100,IF(H82="Amber",50,IF(H82="Red",0,"")))*VLOOKUP("AQL Acceptance Rate",KPI_Thresholds!$A$2:$F$12,6,FALSE),IF(J82="Green",100,IF(J82="Amber",50,IF(J82="Red",0,"")))*VLOOKUP("COPQ % of spend",KPI_Thresholds!$A$2:$F$12,6,FALSE),IF(L82="Green",100,IF(L82="Amber",50,IF(L82="Red",0,"")))*VLOOKUP("Compliance Pass Rate",KPI_Thresholds!$A$2:$F$12,6,FALSE),IF(N82="Green",100,IF(N82="Amber",50,IF(N82="Red",0,"")))*VLOOKUP("Documentation Accuracy",KPI_Thresholds!$A$2:$F$12,6,FALSE),IF(P82="Green",100,IF(P82="Amber",50,IF(P82="Red",0,"")))*VLOOKUP("Lead Time Variance %",KPI_Thresholds!$A$2:$F$12,6,FALSE),IF(R82="Green",100,IF(R82="Amber",50,IF(R82="Red",0,"")))*VLOOKUP("Price Variance vs PO",KPI_Thresholds!$A$2:$F$12,6,FALSE),IF(T82="Green",100,IF(T82="Amber",50,IF(T82="Red",0,"")))*VLOOKUP("NCR Acknowledge Time",KPI_Thresholds!$A$2:$F$12,6,FALSE),IF(V82="Green",100,IF(V82="Amber",50,IF(V82="Red",0,"")))*VLOOKUP("CAP/8D Closure Time",KPI_Thresholds!$A$2:$F$12,6,FALSE),IF(X82="Green",100,IF(X82="Amber",50,IF(X82="Red",0,"")))*VLOOKUP("Returns/Warranty Rate",KPI_Thresholds!$A$2:$F$12,6,FALSE))/100)</f>
        <v/>
      </c>
      <c r="Z82" s="16">
        <f>IF(A82="","",IF(OR(D82="Red",L82="Red"),"Conditional",IF(Y82&gt;=90,"Preferred",IF(Y82&gt;=75,"Approved","Conditional"))))</f>
        <v/>
      </c>
    </row>
    <row r="83">
      <c r="A83" s="16">
        <f>Monthly_Input!A83</f>
        <v/>
      </c>
      <c r="B83" s="17">
        <f>Monthly_Input!B83</f>
        <v/>
      </c>
      <c r="C83" s="18">
        <f>Monthly_Input!C83</f>
        <v/>
      </c>
      <c r="D83" s="16">
        <f>IF(C83="","",IF(VLOOKUP("On-Time Delivery (OTD)",KPI_Thresholds!$A$2:$F$12,2,FALSE)="HIGH",IF(C83&gt;=VLOOKUP("On-Time Delivery (OTD)",KPI_Thresholds!$A$2:$F$12,3,FALSE),"Green",IF(C83&gt;=VLOOKUP("On-Time Delivery (OTD)",KPI_Thresholds!$A$2:$F$12,4,FALSE),"Amber","Red")),IF(VLOOKUP("On-Time Delivery (OTD)",KPI_Thresholds!$A$2:$F$12,2,FALSE)="LOW",IF(C83&lt;=VLOOKUP("On-Time Delivery (OTD)",KPI_Thresholds!$A$2:$F$12,3,FALSE),"Green",IF(C83&lt;=VLOOKUP("On-Time Delivery (OTD)",KPI_Thresholds!$A$2:$F$12,4,FALSE),"Amber","Red")),IF(ABS(C83)&lt;=VLOOKUP("On-Time Delivery (OTD)",KPI_Thresholds!$A$2:$F$12,3,FALSE),"Green",IF(ABS(C83)&lt;=VLOOKUP("On-Time Delivery (OTD)",KPI_Thresholds!$A$2:$F$12,4,FALSE),"Amber","Red")))))</f>
        <v/>
      </c>
      <c r="E83" s="19">
        <f>Monthly_Input!D83</f>
        <v/>
      </c>
      <c r="F83" s="16">
        <f>IF(E83="","",IF(VLOOKUP("PPM (defective units)",KPI_Thresholds!$A$2:$F$12,2,FALSE)="HIGH",IF(E83&gt;=VLOOKUP("PPM (defective units)",KPI_Thresholds!$A$2:$F$12,3,FALSE),"Green",IF(E83&gt;=VLOOKUP("PPM (defective units)",KPI_Thresholds!$A$2:$F$12,4,FALSE),"Amber","Red")),IF(VLOOKUP("PPM (defective units)",KPI_Thresholds!$A$2:$F$12,2,FALSE)="LOW",IF(E83&lt;=VLOOKUP("PPM (defective units)",KPI_Thresholds!$A$2:$F$12,3,FALSE),"Green",IF(E83&lt;=VLOOKUP("PPM (defective units)",KPI_Thresholds!$A$2:$F$12,4,FALSE),"Amber","Red")),IF(ABS(E83)&lt;=VLOOKUP("PPM (defective units)",KPI_Thresholds!$A$2:$F$12,3,FALSE),"Green",IF(ABS(E83)&lt;=VLOOKUP("PPM (defective units)",KPI_Thresholds!$A$2:$F$12,4,FALSE),"Amber","Red")))))</f>
        <v/>
      </c>
      <c r="G83" s="18">
        <f>Monthly_Input!E83</f>
        <v/>
      </c>
      <c r="H83" s="16">
        <f>IF(G83="","",IF(VLOOKUP("AQL Acceptance Rate",KPI_Thresholds!$A$2:$F$12,2,FALSE)="HIGH",IF(G83&gt;=VLOOKUP("AQL Acceptance Rate",KPI_Thresholds!$A$2:$F$12,3,FALSE),"Green",IF(G83&gt;=VLOOKUP("AQL Acceptance Rate",KPI_Thresholds!$A$2:$F$12,4,FALSE),"Amber","Red")),IF(VLOOKUP("AQL Acceptance Rate",KPI_Thresholds!$A$2:$F$12,2,FALSE)="LOW",IF(G83&lt;=VLOOKUP("AQL Acceptance Rate",KPI_Thresholds!$A$2:$F$12,3,FALSE),"Green",IF(G83&lt;=VLOOKUP("AQL Acceptance Rate",KPI_Thresholds!$A$2:$F$12,4,FALSE),"Amber","Red")),IF(ABS(G83)&lt;=VLOOKUP("AQL Acceptance Rate",KPI_Thresholds!$A$2:$F$12,3,FALSE),"Green",IF(ABS(G83)&lt;=VLOOKUP("AQL Acceptance Rate",KPI_Thresholds!$A$2:$F$12,4,FALSE),"Amber","Red")))))</f>
        <v/>
      </c>
      <c r="I83" s="18">
        <f>Monthly_Input!F83</f>
        <v/>
      </c>
      <c r="J83" s="16">
        <f>IF(I83="","",IF(VLOOKUP("COPQ % of spend",KPI_Thresholds!$A$2:$F$12,2,FALSE)="HIGH",IF(I83&gt;=VLOOKUP("COPQ % of spend",KPI_Thresholds!$A$2:$F$12,3,FALSE),"Green",IF(I83&gt;=VLOOKUP("COPQ % of spend",KPI_Thresholds!$A$2:$F$12,4,FALSE),"Amber","Red")),IF(VLOOKUP("COPQ % of spend",KPI_Thresholds!$A$2:$F$12,2,FALSE)="LOW",IF(I83&lt;=VLOOKUP("COPQ % of spend",KPI_Thresholds!$A$2:$F$12,3,FALSE),"Green",IF(I83&lt;=VLOOKUP("COPQ % of spend",KPI_Thresholds!$A$2:$F$12,4,FALSE),"Amber","Red")),IF(ABS(I83)&lt;=VLOOKUP("COPQ % of spend",KPI_Thresholds!$A$2:$F$12,3,FALSE),"Green",IF(ABS(I83)&lt;=VLOOKUP("COPQ % of spend",KPI_Thresholds!$A$2:$F$12,4,FALSE),"Amber","Red")))))</f>
        <v/>
      </c>
      <c r="K83" s="18">
        <f>Monthly_Input!G83</f>
        <v/>
      </c>
      <c r="L83" s="16">
        <f>IF(K83="","",IF(VLOOKUP("Compliance Pass Rate",KPI_Thresholds!$A$2:$F$12,2,FALSE)="HIGH",IF(K83&gt;=VLOOKUP("Compliance Pass Rate",KPI_Thresholds!$A$2:$F$12,3,FALSE),"Green",IF(K83&gt;=VLOOKUP("Compliance Pass Rate",KPI_Thresholds!$A$2:$F$12,4,FALSE),"Amber","Red")),IF(VLOOKUP("Compliance Pass Rate",KPI_Thresholds!$A$2:$F$12,2,FALSE)="LOW",IF(K83&lt;=VLOOKUP("Compliance Pass Rate",KPI_Thresholds!$A$2:$F$12,3,FALSE),"Green",IF(K83&lt;=VLOOKUP("Compliance Pass Rate",KPI_Thresholds!$A$2:$F$12,4,FALSE),"Amber","Red")),IF(ABS(K83)&lt;=VLOOKUP("Compliance Pass Rate",KPI_Thresholds!$A$2:$F$12,3,FALSE),"Green",IF(ABS(K83)&lt;=VLOOKUP("Compliance Pass Rate",KPI_Thresholds!$A$2:$F$12,4,FALSE),"Amber","Red")))))</f>
        <v/>
      </c>
      <c r="M83" s="18">
        <f>Monthly_Input!H83</f>
        <v/>
      </c>
      <c r="N83" s="16">
        <f>IF(M83="","",IF(VLOOKUP("Documentation Accuracy",KPI_Thresholds!$A$2:$F$12,2,FALSE)="HIGH",IF(M83&gt;=VLOOKUP("Documentation Accuracy",KPI_Thresholds!$A$2:$F$12,3,FALSE),"Green",IF(M83&gt;=VLOOKUP("Documentation Accuracy",KPI_Thresholds!$A$2:$F$12,4,FALSE),"Amber","Red")),IF(VLOOKUP("Documentation Accuracy",KPI_Thresholds!$A$2:$F$12,2,FALSE)="LOW",IF(M83&lt;=VLOOKUP("Documentation Accuracy",KPI_Thresholds!$A$2:$F$12,3,FALSE),"Green",IF(M83&lt;=VLOOKUP("Documentation Accuracy",KPI_Thresholds!$A$2:$F$12,4,FALSE),"Amber","Red")),IF(ABS(M83)&lt;=VLOOKUP("Documentation Accuracy",KPI_Thresholds!$A$2:$F$12,3,FALSE),"Green",IF(ABS(M83)&lt;=VLOOKUP("Documentation Accuracy",KPI_Thresholds!$A$2:$F$12,4,FALSE),"Amber","Red")))))</f>
        <v/>
      </c>
      <c r="O83" s="18">
        <f>Monthly_Input!K83</f>
        <v/>
      </c>
      <c r="P83" s="16">
        <f>IF(O83="","",IF(VLOOKUP("Lead Time Variance %",KPI_Thresholds!$A$2:$F$12,2,FALSE)="HIGH",IF(O83&gt;=VLOOKUP("Lead Time Variance %",KPI_Thresholds!$A$2:$F$12,3,FALSE),"Green",IF(O83&gt;=VLOOKUP("Lead Time Variance %",KPI_Thresholds!$A$2:$F$12,4,FALSE),"Amber","Red")),IF(VLOOKUP("Lead Time Variance %",KPI_Thresholds!$A$2:$F$12,2,FALSE)="LOW",IF(O83&lt;=VLOOKUP("Lead Time Variance %",KPI_Thresholds!$A$2:$F$12,3,FALSE),"Green",IF(O83&lt;=VLOOKUP("Lead Time Variance %",KPI_Thresholds!$A$2:$F$12,4,FALSE),"Amber","Red")),IF(ABS(O83)&lt;=VLOOKUP("Lead Time Variance %",KPI_Thresholds!$A$2:$F$12,3,FALSE),"Green",IF(ABS(O83)&lt;=VLOOKUP("Lead Time Variance %",KPI_Thresholds!$A$2:$F$12,4,FALSE),"Amber","Red")))))</f>
        <v/>
      </c>
      <c r="Q83" s="18">
        <f>Monthly_Input!N83</f>
        <v/>
      </c>
      <c r="R83" s="16">
        <f>IF(Q83="","",IF(VLOOKUP("Price Variance vs PO",KPI_Thresholds!$A$2:$F$12,2,FALSE)="HIGH",IF(Q83&gt;=VLOOKUP("Price Variance vs PO",KPI_Thresholds!$A$2:$F$12,3,FALSE),"Green",IF(Q83&gt;=VLOOKUP("Price Variance vs PO",KPI_Thresholds!$A$2:$F$12,4,FALSE),"Amber","Red")),IF(VLOOKUP("Price Variance vs PO",KPI_Thresholds!$A$2:$F$12,2,FALSE)="LOW",IF(Q83&lt;=VLOOKUP("Price Variance vs PO",KPI_Thresholds!$A$2:$F$12,3,FALSE),"Green",IF(Q83&lt;=VLOOKUP("Price Variance vs PO",KPI_Thresholds!$A$2:$F$12,4,FALSE),"Amber","Red")),IF(ABS(Q83)&lt;=VLOOKUP("Price Variance vs PO",KPI_Thresholds!$A$2:$F$12,3,FALSE),"Green",IF(ABS(Q83)&lt;=VLOOKUP("Price Variance vs PO",KPI_Thresholds!$A$2:$F$12,4,FALSE),"Amber","Red")))))</f>
        <v/>
      </c>
      <c r="S83" s="19">
        <f>Monthly_Input!O83</f>
        <v/>
      </c>
      <c r="T83" s="16">
        <f>IF(S83="","",IF(VLOOKUP("NCR Acknowledge Time",KPI_Thresholds!$A$2:$F$12,2,FALSE)="HIGH",IF(S83&gt;=VLOOKUP("NCR Acknowledge Time",KPI_Thresholds!$A$2:$F$12,3,FALSE),"Green",IF(S83&gt;=VLOOKUP("NCR Acknowledge Time",KPI_Thresholds!$A$2:$F$12,4,FALSE),"Amber","Red")),IF(VLOOKUP("NCR Acknowledge Time",KPI_Thresholds!$A$2:$F$12,2,FALSE)="LOW",IF(S83&lt;=VLOOKUP("NCR Acknowledge Time",KPI_Thresholds!$A$2:$F$12,3,FALSE),"Green",IF(S83&lt;=VLOOKUP("NCR Acknowledge Time",KPI_Thresholds!$A$2:$F$12,4,FALSE),"Amber","Red")),IF(ABS(S83)&lt;=VLOOKUP("NCR Acknowledge Time",KPI_Thresholds!$A$2:$F$12,3,FALSE),"Green",IF(ABS(S83)&lt;=VLOOKUP("NCR Acknowledge Time",KPI_Thresholds!$A$2:$F$12,4,FALSE),"Amber","Red")))))</f>
        <v/>
      </c>
      <c r="U83" s="19">
        <f>Monthly_Input!P83</f>
        <v/>
      </c>
      <c r="V83" s="16">
        <f>IF(U83="","",IF(VLOOKUP("CAP/8D Closure Time",KPI_Thresholds!$A$2:$F$12,2,FALSE)="HIGH",IF(U83&gt;=VLOOKUP("CAP/8D Closure Time",KPI_Thresholds!$A$2:$F$12,3,FALSE),"Green",IF(U83&gt;=VLOOKUP("CAP/8D Closure Time",KPI_Thresholds!$A$2:$F$12,4,FALSE),"Amber","Red")),IF(VLOOKUP("CAP/8D Closure Time",KPI_Thresholds!$A$2:$F$12,2,FALSE)="LOW",IF(U83&lt;=VLOOKUP("CAP/8D Closure Time",KPI_Thresholds!$A$2:$F$12,3,FALSE),"Green",IF(U83&lt;=VLOOKUP("CAP/8D Closure Time",KPI_Thresholds!$A$2:$F$12,4,FALSE),"Amber","Red")),IF(ABS(U83)&lt;=VLOOKUP("CAP/8D Closure Time",KPI_Thresholds!$A$2:$F$12,3,FALSE),"Green",IF(ABS(U83)&lt;=VLOOKUP("CAP/8D Closure Time",KPI_Thresholds!$A$2:$F$12,4,FALSE),"Amber","Red")))))</f>
        <v/>
      </c>
      <c r="W83" s="18">
        <f>Monthly_Input!Q83</f>
        <v/>
      </c>
      <c r="X83" s="16">
        <f>IF(W83="","",IF(VLOOKUP("Returns/Warranty Rate",KPI_Thresholds!$A$2:$F$12,2,FALSE)="HIGH",IF(W83&gt;=VLOOKUP("Returns/Warranty Rate",KPI_Thresholds!$A$2:$F$12,3,FALSE),"Green",IF(W83&gt;=VLOOKUP("Returns/Warranty Rate",KPI_Thresholds!$A$2:$F$12,4,FALSE),"Amber","Red")),IF(VLOOKUP("Returns/Warranty Rate",KPI_Thresholds!$A$2:$F$12,2,FALSE)="LOW",IF(W83&lt;=VLOOKUP("Returns/Warranty Rate",KPI_Thresholds!$A$2:$F$12,3,FALSE),"Green",IF(W83&lt;=VLOOKUP("Returns/Warranty Rate",KPI_Thresholds!$A$2:$F$12,4,FALSE),"Amber","Red")),IF(ABS(W83)&lt;=VLOOKUP("Returns/Warranty Rate",KPI_Thresholds!$A$2:$F$12,3,FALSE),"Green",IF(ABS(W83)&lt;=VLOOKUP("Returns/Warranty Rate",KPI_Thresholds!$A$2:$F$12,4,FALSE),"Amber","Red")))))</f>
        <v/>
      </c>
      <c r="Y83" s="20">
        <f>IF(A83="","",SUM(IF(D83="Green",100,IF(D83="Amber",50,IF(D83="Red",0,"")))*VLOOKUP("On-Time Delivery (OTD)",KPI_Thresholds!$A$2:$F$12,6,FALSE),IF(F83="Green",100,IF(F83="Amber",50,IF(F83="Red",0,"")))*VLOOKUP("PPM (defective units)",KPI_Thresholds!$A$2:$F$12,6,FALSE),IF(H83="Green",100,IF(H83="Amber",50,IF(H83="Red",0,"")))*VLOOKUP("AQL Acceptance Rate",KPI_Thresholds!$A$2:$F$12,6,FALSE),IF(J83="Green",100,IF(J83="Amber",50,IF(J83="Red",0,"")))*VLOOKUP("COPQ % of spend",KPI_Thresholds!$A$2:$F$12,6,FALSE),IF(L83="Green",100,IF(L83="Amber",50,IF(L83="Red",0,"")))*VLOOKUP("Compliance Pass Rate",KPI_Thresholds!$A$2:$F$12,6,FALSE),IF(N83="Green",100,IF(N83="Amber",50,IF(N83="Red",0,"")))*VLOOKUP("Documentation Accuracy",KPI_Thresholds!$A$2:$F$12,6,FALSE),IF(P83="Green",100,IF(P83="Amber",50,IF(P83="Red",0,"")))*VLOOKUP("Lead Time Variance %",KPI_Thresholds!$A$2:$F$12,6,FALSE),IF(R83="Green",100,IF(R83="Amber",50,IF(R83="Red",0,"")))*VLOOKUP("Price Variance vs PO",KPI_Thresholds!$A$2:$F$12,6,FALSE),IF(T83="Green",100,IF(T83="Amber",50,IF(T83="Red",0,"")))*VLOOKUP("NCR Acknowledge Time",KPI_Thresholds!$A$2:$F$12,6,FALSE),IF(V83="Green",100,IF(V83="Amber",50,IF(V83="Red",0,"")))*VLOOKUP("CAP/8D Closure Time",KPI_Thresholds!$A$2:$F$12,6,FALSE),IF(X83="Green",100,IF(X83="Amber",50,IF(X83="Red",0,"")))*VLOOKUP("Returns/Warranty Rate",KPI_Thresholds!$A$2:$F$12,6,FALSE))/100)</f>
        <v/>
      </c>
      <c r="Z83" s="16">
        <f>IF(A83="","",IF(OR(D83="Red",L83="Red"),"Conditional",IF(Y83&gt;=90,"Preferred",IF(Y83&gt;=75,"Approved","Conditional"))))</f>
        <v/>
      </c>
    </row>
    <row r="84">
      <c r="A84" s="16">
        <f>Monthly_Input!A84</f>
        <v/>
      </c>
      <c r="B84" s="17">
        <f>Monthly_Input!B84</f>
        <v/>
      </c>
      <c r="C84" s="18">
        <f>Monthly_Input!C84</f>
        <v/>
      </c>
      <c r="D84" s="16">
        <f>IF(C84="","",IF(VLOOKUP("On-Time Delivery (OTD)",KPI_Thresholds!$A$2:$F$12,2,FALSE)="HIGH",IF(C84&gt;=VLOOKUP("On-Time Delivery (OTD)",KPI_Thresholds!$A$2:$F$12,3,FALSE),"Green",IF(C84&gt;=VLOOKUP("On-Time Delivery (OTD)",KPI_Thresholds!$A$2:$F$12,4,FALSE),"Amber","Red")),IF(VLOOKUP("On-Time Delivery (OTD)",KPI_Thresholds!$A$2:$F$12,2,FALSE)="LOW",IF(C84&lt;=VLOOKUP("On-Time Delivery (OTD)",KPI_Thresholds!$A$2:$F$12,3,FALSE),"Green",IF(C84&lt;=VLOOKUP("On-Time Delivery (OTD)",KPI_Thresholds!$A$2:$F$12,4,FALSE),"Amber","Red")),IF(ABS(C84)&lt;=VLOOKUP("On-Time Delivery (OTD)",KPI_Thresholds!$A$2:$F$12,3,FALSE),"Green",IF(ABS(C84)&lt;=VLOOKUP("On-Time Delivery (OTD)",KPI_Thresholds!$A$2:$F$12,4,FALSE),"Amber","Red")))))</f>
        <v/>
      </c>
      <c r="E84" s="19">
        <f>Monthly_Input!D84</f>
        <v/>
      </c>
      <c r="F84" s="16">
        <f>IF(E84="","",IF(VLOOKUP("PPM (defective units)",KPI_Thresholds!$A$2:$F$12,2,FALSE)="HIGH",IF(E84&gt;=VLOOKUP("PPM (defective units)",KPI_Thresholds!$A$2:$F$12,3,FALSE),"Green",IF(E84&gt;=VLOOKUP("PPM (defective units)",KPI_Thresholds!$A$2:$F$12,4,FALSE),"Amber","Red")),IF(VLOOKUP("PPM (defective units)",KPI_Thresholds!$A$2:$F$12,2,FALSE)="LOW",IF(E84&lt;=VLOOKUP("PPM (defective units)",KPI_Thresholds!$A$2:$F$12,3,FALSE),"Green",IF(E84&lt;=VLOOKUP("PPM (defective units)",KPI_Thresholds!$A$2:$F$12,4,FALSE),"Amber","Red")),IF(ABS(E84)&lt;=VLOOKUP("PPM (defective units)",KPI_Thresholds!$A$2:$F$12,3,FALSE),"Green",IF(ABS(E84)&lt;=VLOOKUP("PPM (defective units)",KPI_Thresholds!$A$2:$F$12,4,FALSE),"Amber","Red")))))</f>
        <v/>
      </c>
      <c r="G84" s="18">
        <f>Monthly_Input!E84</f>
        <v/>
      </c>
      <c r="H84" s="16">
        <f>IF(G84="","",IF(VLOOKUP("AQL Acceptance Rate",KPI_Thresholds!$A$2:$F$12,2,FALSE)="HIGH",IF(G84&gt;=VLOOKUP("AQL Acceptance Rate",KPI_Thresholds!$A$2:$F$12,3,FALSE),"Green",IF(G84&gt;=VLOOKUP("AQL Acceptance Rate",KPI_Thresholds!$A$2:$F$12,4,FALSE),"Amber","Red")),IF(VLOOKUP("AQL Acceptance Rate",KPI_Thresholds!$A$2:$F$12,2,FALSE)="LOW",IF(G84&lt;=VLOOKUP("AQL Acceptance Rate",KPI_Thresholds!$A$2:$F$12,3,FALSE),"Green",IF(G84&lt;=VLOOKUP("AQL Acceptance Rate",KPI_Thresholds!$A$2:$F$12,4,FALSE),"Amber","Red")),IF(ABS(G84)&lt;=VLOOKUP("AQL Acceptance Rate",KPI_Thresholds!$A$2:$F$12,3,FALSE),"Green",IF(ABS(G84)&lt;=VLOOKUP("AQL Acceptance Rate",KPI_Thresholds!$A$2:$F$12,4,FALSE),"Amber","Red")))))</f>
        <v/>
      </c>
      <c r="I84" s="18">
        <f>Monthly_Input!F84</f>
        <v/>
      </c>
      <c r="J84" s="16">
        <f>IF(I84="","",IF(VLOOKUP("COPQ % of spend",KPI_Thresholds!$A$2:$F$12,2,FALSE)="HIGH",IF(I84&gt;=VLOOKUP("COPQ % of spend",KPI_Thresholds!$A$2:$F$12,3,FALSE),"Green",IF(I84&gt;=VLOOKUP("COPQ % of spend",KPI_Thresholds!$A$2:$F$12,4,FALSE),"Amber","Red")),IF(VLOOKUP("COPQ % of spend",KPI_Thresholds!$A$2:$F$12,2,FALSE)="LOW",IF(I84&lt;=VLOOKUP("COPQ % of spend",KPI_Thresholds!$A$2:$F$12,3,FALSE),"Green",IF(I84&lt;=VLOOKUP("COPQ % of spend",KPI_Thresholds!$A$2:$F$12,4,FALSE),"Amber","Red")),IF(ABS(I84)&lt;=VLOOKUP("COPQ % of spend",KPI_Thresholds!$A$2:$F$12,3,FALSE),"Green",IF(ABS(I84)&lt;=VLOOKUP("COPQ % of spend",KPI_Thresholds!$A$2:$F$12,4,FALSE),"Amber","Red")))))</f>
        <v/>
      </c>
      <c r="K84" s="18">
        <f>Monthly_Input!G84</f>
        <v/>
      </c>
      <c r="L84" s="16">
        <f>IF(K84="","",IF(VLOOKUP("Compliance Pass Rate",KPI_Thresholds!$A$2:$F$12,2,FALSE)="HIGH",IF(K84&gt;=VLOOKUP("Compliance Pass Rate",KPI_Thresholds!$A$2:$F$12,3,FALSE),"Green",IF(K84&gt;=VLOOKUP("Compliance Pass Rate",KPI_Thresholds!$A$2:$F$12,4,FALSE),"Amber","Red")),IF(VLOOKUP("Compliance Pass Rate",KPI_Thresholds!$A$2:$F$12,2,FALSE)="LOW",IF(K84&lt;=VLOOKUP("Compliance Pass Rate",KPI_Thresholds!$A$2:$F$12,3,FALSE),"Green",IF(K84&lt;=VLOOKUP("Compliance Pass Rate",KPI_Thresholds!$A$2:$F$12,4,FALSE),"Amber","Red")),IF(ABS(K84)&lt;=VLOOKUP("Compliance Pass Rate",KPI_Thresholds!$A$2:$F$12,3,FALSE),"Green",IF(ABS(K84)&lt;=VLOOKUP("Compliance Pass Rate",KPI_Thresholds!$A$2:$F$12,4,FALSE),"Amber","Red")))))</f>
        <v/>
      </c>
      <c r="M84" s="18">
        <f>Monthly_Input!H84</f>
        <v/>
      </c>
      <c r="N84" s="16">
        <f>IF(M84="","",IF(VLOOKUP("Documentation Accuracy",KPI_Thresholds!$A$2:$F$12,2,FALSE)="HIGH",IF(M84&gt;=VLOOKUP("Documentation Accuracy",KPI_Thresholds!$A$2:$F$12,3,FALSE),"Green",IF(M84&gt;=VLOOKUP("Documentation Accuracy",KPI_Thresholds!$A$2:$F$12,4,FALSE),"Amber","Red")),IF(VLOOKUP("Documentation Accuracy",KPI_Thresholds!$A$2:$F$12,2,FALSE)="LOW",IF(M84&lt;=VLOOKUP("Documentation Accuracy",KPI_Thresholds!$A$2:$F$12,3,FALSE),"Green",IF(M84&lt;=VLOOKUP("Documentation Accuracy",KPI_Thresholds!$A$2:$F$12,4,FALSE),"Amber","Red")),IF(ABS(M84)&lt;=VLOOKUP("Documentation Accuracy",KPI_Thresholds!$A$2:$F$12,3,FALSE),"Green",IF(ABS(M84)&lt;=VLOOKUP("Documentation Accuracy",KPI_Thresholds!$A$2:$F$12,4,FALSE),"Amber","Red")))))</f>
        <v/>
      </c>
      <c r="O84" s="18">
        <f>Monthly_Input!K84</f>
        <v/>
      </c>
      <c r="P84" s="16">
        <f>IF(O84="","",IF(VLOOKUP("Lead Time Variance %",KPI_Thresholds!$A$2:$F$12,2,FALSE)="HIGH",IF(O84&gt;=VLOOKUP("Lead Time Variance %",KPI_Thresholds!$A$2:$F$12,3,FALSE),"Green",IF(O84&gt;=VLOOKUP("Lead Time Variance %",KPI_Thresholds!$A$2:$F$12,4,FALSE),"Amber","Red")),IF(VLOOKUP("Lead Time Variance %",KPI_Thresholds!$A$2:$F$12,2,FALSE)="LOW",IF(O84&lt;=VLOOKUP("Lead Time Variance %",KPI_Thresholds!$A$2:$F$12,3,FALSE),"Green",IF(O84&lt;=VLOOKUP("Lead Time Variance %",KPI_Thresholds!$A$2:$F$12,4,FALSE),"Amber","Red")),IF(ABS(O84)&lt;=VLOOKUP("Lead Time Variance %",KPI_Thresholds!$A$2:$F$12,3,FALSE),"Green",IF(ABS(O84)&lt;=VLOOKUP("Lead Time Variance %",KPI_Thresholds!$A$2:$F$12,4,FALSE),"Amber","Red")))))</f>
        <v/>
      </c>
      <c r="Q84" s="18">
        <f>Monthly_Input!N84</f>
        <v/>
      </c>
      <c r="R84" s="16">
        <f>IF(Q84="","",IF(VLOOKUP("Price Variance vs PO",KPI_Thresholds!$A$2:$F$12,2,FALSE)="HIGH",IF(Q84&gt;=VLOOKUP("Price Variance vs PO",KPI_Thresholds!$A$2:$F$12,3,FALSE),"Green",IF(Q84&gt;=VLOOKUP("Price Variance vs PO",KPI_Thresholds!$A$2:$F$12,4,FALSE),"Amber","Red")),IF(VLOOKUP("Price Variance vs PO",KPI_Thresholds!$A$2:$F$12,2,FALSE)="LOW",IF(Q84&lt;=VLOOKUP("Price Variance vs PO",KPI_Thresholds!$A$2:$F$12,3,FALSE),"Green",IF(Q84&lt;=VLOOKUP("Price Variance vs PO",KPI_Thresholds!$A$2:$F$12,4,FALSE),"Amber","Red")),IF(ABS(Q84)&lt;=VLOOKUP("Price Variance vs PO",KPI_Thresholds!$A$2:$F$12,3,FALSE),"Green",IF(ABS(Q84)&lt;=VLOOKUP("Price Variance vs PO",KPI_Thresholds!$A$2:$F$12,4,FALSE),"Amber","Red")))))</f>
        <v/>
      </c>
      <c r="S84" s="19">
        <f>Monthly_Input!O84</f>
        <v/>
      </c>
      <c r="T84" s="16">
        <f>IF(S84="","",IF(VLOOKUP("NCR Acknowledge Time",KPI_Thresholds!$A$2:$F$12,2,FALSE)="HIGH",IF(S84&gt;=VLOOKUP("NCR Acknowledge Time",KPI_Thresholds!$A$2:$F$12,3,FALSE),"Green",IF(S84&gt;=VLOOKUP("NCR Acknowledge Time",KPI_Thresholds!$A$2:$F$12,4,FALSE),"Amber","Red")),IF(VLOOKUP("NCR Acknowledge Time",KPI_Thresholds!$A$2:$F$12,2,FALSE)="LOW",IF(S84&lt;=VLOOKUP("NCR Acknowledge Time",KPI_Thresholds!$A$2:$F$12,3,FALSE),"Green",IF(S84&lt;=VLOOKUP("NCR Acknowledge Time",KPI_Thresholds!$A$2:$F$12,4,FALSE),"Amber","Red")),IF(ABS(S84)&lt;=VLOOKUP("NCR Acknowledge Time",KPI_Thresholds!$A$2:$F$12,3,FALSE),"Green",IF(ABS(S84)&lt;=VLOOKUP("NCR Acknowledge Time",KPI_Thresholds!$A$2:$F$12,4,FALSE),"Amber","Red")))))</f>
        <v/>
      </c>
      <c r="U84" s="19">
        <f>Monthly_Input!P84</f>
        <v/>
      </c>
      <c r="V84" s="16">
        <f>IF(U84="","",IF(VLOOKUP("CAP/8D Closure Time",KPI_Thresholds!$A$2:$F$12,2,FALSE)="HIGH",IF(U84&gt;=VLOOKUP("CAP/8D Closure Time",KPI_Thresholds!$A$2:$F$12,3,FALSE),"Green",IF(U84&gt;=VLOOKUP("CAP/8D Closure Time",KPI_Thresholds!$A$2:$F$12,4,FALSE),"Amber","Red")),IF(VLOOKUP("CAP/8D Closure Time",KPI_Thresholds!$A$2:$F$12,2,FALSE)="LOW",IF(U84&lt;=VLOOKUP("CAP/8D Closure Time",KPI_Thresholds!$A$2:$F$12,3,FALSE),"Green",IF(U84&lt;=VLOOKUP("CAP/8D Closure Time",KPI_Thresholds!$A$2:$F$12,4,FALSE),"Amber","Red")),IF(ABS(U84)&lt;=VLOOKUP("CAP/8D Closure Time",KPI_Thresholds!$A$2:$F$12,3,FALSE),"Green",IF(ABS(U84)&lt;=VLOOKUP("CAP/8D Closure Time",KPI_Thresholds!$A$2:$F$12,4,FALSE),"Amber","Red")))))</f>
        <v/>
      </c>
      <c r="W84" s="18">
        <f>Monthly_Input!Q84</f>
        <v/>
      </c>
      <c r="X84" s="16">
        <f>IF(W84="","",IF(VLOOKUP("Returns/Warranty Rate",KPI_Thresholds!$A$2:$F$12,2,FALSE)="HIGH",IF(W84&gt;=VLOOKUP("Returns/Warranty Rate",KPI_Thresholds!$A$2:$F$12,3,FALSE),"Green",IF(W84&gt;=VLOOKUP("Returns/Warranty Rate",KPI_Thresholds!$A$2:$F$12,4,FALSE),"Amber","Red")),IF(VLOOKUP("Returns/Warranty Rate",KPI_Thresholds!$A$2:$F$12,2,FALSE)="LOW",IF(W84&lt;=VLOOKUP("Returns/Warranty Rate",KPI_Thresholds!$A$2:$F$12,3,FALSE),"Green",IF(W84&lt;=VLOOKUP("Returns/Warranty Rate",KPI_Thresholds!$A$2:$F$12,4,FALSE),"Amber","Red")),IF(ABS(W84)&lt;=VLOOKUP("Returns/Warranty Rate",KPI_Thresholds!$A$2:$F$12,3,FALSE),"Green",IF(ABS(W84)&lt;=VLOOKUP("Returns/Warranty Rate",KPI_Thresholds!$A$2:$F$12,4,FALSE),"Amber","Red")))))</f>
        <v/>
      </c>
      <c r="Y84" s="20">
        <f>IF(A84="","",SUM(IF(D84="Green",100,IF(D84="Amber",50,IF(D84="Red",0,"")))*VLOOKUP("On-Time Delivery (OTD)",KPI_Thresholds!$A$2:$F$12,6,FALSE),IF(F84="Green",100,IF(F84="Amber",50,IF(F84="Red",0,"")))*VLOOKUP("PPM (defective units)",KPI_Thresholds!$A$2:$F$12,6,FALSE),IF(H84="Green",100,IF(H84="Amber",50,IF(H84="Red",0,"")))*VLOOKUP("AQL Acceptance Rate",KPI_Thresholds!$A$2:$F$12,6,FALSE),IF(J84="Green",100,IF(J84="Amber",50,IF(J84="Red",0,"")))*VLOOKUP("COPQ % of spend",KPI_Thresholds!$A$2:$F$12,6,FALSE),IF(L84="Green",100,IF(L84="Amber",50,IF(L84="Red",0,"")))*VLOOKUP("Compliance Pass Rate",KPI_Thresholds!$A$2:$F$12,6,FALSE),IF(N84="Green",100,IF(N84="Amber",50,IF(N84="Red",0,"")))*VLOOKUP("Documentation Accuracy",KPI_Thresholds!$A$2:$F$12,6,FALSE),IF(P84="Green",100,IF(P84="Amber",50,IF(P84="Red",0,"")))*VLOOKUP("Lead Time Variance %",KPI_Thresholds!$A$2:$F$12,6,FALSE),IF(R84="Green",100,IF(R84="Amber",50,IF(R84="Red",0,"")))*VLOOKUP("Price Variance vs PO",KPI_Thresholds!$A$2:$F$12,6,FALSE),IF(T84="Green",100,IF(T84="Amber",50,IF(T84="Red",0,"")))*VLOOKUP("NCR Acknowledge Time",KPI_Thresholds!$A$2:$F$12,6,FALSE),IF(V84="Green",100,IF(V84="Amber",50,IF(V84="Red",0,"")))*VLOOKUP("CAP/8D Closure Time",KPI_Thresholds!$A$2:$F$12,6,FALSE),IF(X84="Green",100,IF(X84="Amber",50,IF(X84="Red",0,"")))*VLOOKUP("Returns/Warranty Rate",KPI_Thresholds!$A$2:$F$12,6,FALSE))/100)</f>
        <v/>
      </c>
      <c r="Z84" s="16">
        <f>IF(A84="","",IF(OR(D84="Red",L84="Red"),"Conditional",IF(Y84&gt;=90,"Preferred",IF(Y84&gt;=75,"Approved","Conditional"))))</f>
        <v/>
      </c>
    </row>
    <row r="85">
      <c r="A85" s="16">
        <f>Monthly_Input!A85</f>
        <v/>
      </c>
      <c r="B85" s="17">
        <f>Monthly_Input!B85</f>
        <v/>
      </c>
      <c r="C85" s="18">
        <f>Monthly_Input!C85</f>
        <v/>
      </c>
      <c r="D85" s="16">
        <f>IF(C85="","",IF(VLOOKUP("On-Time Delivery (OTD)",KPI_Thresholds!$A$2:$F$12,2,FALSE)="HIGH",IF(C85&gt;=VLOOKUP("On-Time Delivery (OTD)",KPI_Thresholds!$A$2:$F$12,3,FALSE),"Green",IF(C85&gt;=VLOOKUP("On-Time Delivery (OTD)",KPI_Thresholds!$A$2:$F$12,4,FALSE),"Amber","Red")),IF(VLOOKUP("On-Time Delivery (OTD)",KPI_Thresholds!$A$2:$F$12,2,FALSE)="LOW",IF(C85&lt;=VLOOKUP("On-Time Delivery (OTD)",KPI_Thresholds!$A$2:$F$12,3,FALSE),"Green",IF(C85&lt;=VLOOKUP("On-Time Delivery (OTD)",KPI_Thresholds!$A$2:$F$12,4,FALSE),"Amber","Red")),IF(ABS(C85)&lt;=VLOOKUP("On-Time Delivery (OTD)",KPI_Thresholds!$A$2:$F$12,3,FALSE),"Green",IF(ABS(C85)&lt;=VLOOKUP("On-Time Delivery (OTD)",KPI_Thresholds!$A$2:$F$12,4,FALSE),"Amber","Red")))))</f>
        <v/>
      </c>
      <c r="E85" s="19">
        <f>Monthly_Input!D85</f>
        <v/>
      </c>
      <c r="F85" s="16">
        <f>IF(E85="","",IF(VLOOKUP("PPM (defective units)",KPI_Thresholds!$A$2:$F$12,2,FALSE)="HIGH",IF(E85&gt;=VLOOKUP("PPM (defective units)",KPI_Thresholds!$A$2:$F$12,3,FALSE),"Green",IF(E85&gt;=VLOOKUP("PPM (defective units)",KPI_Thresholds!$A$2:$F$12,4,FALSE),"Amber","Red")),IF(VLOOKUP("PPM (defective units)",KPI_Thresholds!$A$2:$F$12,2,FALSE)="LOW",IF(E85&lt;=VLOOKUP("PPM (defective units)",KPI_Thresholds!$A$2:$F$12,3,FALSE),"Green",IF(E85&lt;=VLOOKUP("PPM (defective units)",KPI_Thresholds!$A$2:$F$12,4,FALSE),"Amber","Red")),IF(ABS(E85)&lt;=VLOOKUP("PPM (defective units)",KPI_Thresholds!$A$2:$F$12,3,FALSE),"Green",IF(ABS(E85)&lt;=VLOOKUP("PPM (defective units)",KPI_Thresholds!$A$2:$F$12,4,FALSE),"Amber","Red")))))</f>
        <v/>
      </c>
      <c r="G85" s="18">
        <f>Monthly_Input!E85</f>
        <v/>
      </c>
      <c r="H85" s="16">
        <f>IF(G85="","",IF(VLOOKUP("AQL Acceptance Rate",KPI_Thresholds!$A$2:$F$12,2,FALSE)="HIGH",IF(G85&gt;=VLOOKUP("AQL Acceptance Rate",KPI_Thresholds!$A$2:$F$12,3,FALSE),"Green",IF(G85&gt;=VLOOKUP("AQL Acceptance Rate",KPI_Thresholds!$A$2:$F$12,4,FALSE),"Amber","Red")),IF(VLOOKUP("AQL Acceptance Rate",KPI_Thresholds!$A$2:$F$12,2,FALSE)="LOW",IF(G85&lt;=VLOOKUP("AQL Acceptance Rate",KPI_Thresholds!$A$2:$F$12,3,FALSE),"Green",IF(G85&lt;=VLOOKUP("AQL Acceptance Rate",KPI_Thresholds!$A$2:$F$12,4,FALSE),"Amber","Red")),IF(ABS(G85)&lt;=VLOOKUP("AQL Acceptance Rate",KPI_Thresholds!$A$2:$F$12,3,FALSE),"Green",IF(ABS(G85)&lt;=VLOOKUP("AQL Acceptance Rate",KPI_Thresholds!$A$2:$F$12,4,FALSE),"Amber","Red")))))</f>
        <v/>
      </c>
      <c r="I85" s="18">
        <f>Monthly_Input!F85</f>
        <v/>
      </c>
      <c r="J85" s="16">
        <f>IF(I85="","",IF(VLOOKUP("COPQ % of spend",KPI_Thresholds!$A$2:$F$12,2,FALSE)="HIGH",IF(I85&gt;=VLOOKUP("COPQ % of spend",KPI_Thresholds!$A$2:$F$12,3,FALSE),"Green",IF(I85&gt;=VLOOKUP("COPQ % of spend",KPI_Thresholds!$A$2:$F$12,4,FALSE),"Amber","Red")),IF(VLOOKUP("COPQ % of spend",KPI_Thresholds!$A$2:$F$12,2,FALSE)="LOW",IF(I85&lt;=VLOOKUP("COPQ % of spend",KPI_Thresholds!$A$2:$F$12,3,FALSE),"Green",IF(I85&lt;=VLOOKUP("COPQ % of spend",KPI_Thresholds!$A$2:$F$12,4,FALSE),"Amber","Red")),IF(ABS(I85)&lt;=VLOOKUP("COPQ % of spend",KPI_Thresholds!$A$2:$F$12,3,FALSE),"Green",IF(ABS(I85)&lt;=VLOOKUP("COPQ % of spend",KPI_Thresholds!$A$2:$F$12,4,FALSE),"Amber","Red")))))</f>
        <v/>
      </c>
      <c r="K85" s="18">
        <f>Monthly_Input!G85</f>
        <v/>
      </c>
      <c r="L85" s="16">
        <f>IF(K85="","",IF(VLOOKUP("Compliance Pass Rate",KPI_Thresholds!$A$2:$F$12,2,FALSE)="HIGH",IF(K85&gt;=VLOOKUP("Compliance Pass Rate",KPI_Thresholds!$A$2:$F$12,3,FALSE),"Green",IF(K85&gt;=VLOOKUP("Compliance Pass Rate",KPI_Thresholds!$A$2:$F$12,4,FALSE),"Amber","Red")),IF(VLOOKUP("Compliance Pass Rate",KPI_Thresholds!$A$2:$F$12,2,FALSE)="LOW",IF(K85&lt;=VLOOKUP("Compliance Pass Rate",KPI_Thresholds!$A$2:$F$12,3,FALSE),"Green",IF(K85&lt;=VLOOKUP("Compliance Pass Rate",KPI_Thresholds!$A$2:$F$12,4,FALSE),"Amber","Red")),IF(ABS(K85)&lt;=VLOOKUP("Compliance Pass Rate",KPI_Thresholds!$A$2:$F$12,3,FALSE),"Green",IF(ABS(K85)&lt;=VLOOKUP("Compliance Pass Rate",KPI_Thresholds!$A$2:$F$12,4,FALSE),"Amber","Red")))))</f>
        <v/>
      </c>
      <c r="M85" s="18">
        <f>Monthly_Input!H85</f>
        <v/>
      </c>
      <c r="N85" s="16">
        <f>IF(M85="","",IF(VLOOKUP("Documentation Accuracy",KPI_Thresholds!$A$2:$F$12,2,FALSE)="HIGH",IF(M85&gt;=VLOOKUP("Documentation Accuracy",KPI_Thresholds!$A$2:$F$12,3,FALSE),"Green",IF(M85&gt;=VLOOKUP("Documentation Accuracy",KPI_Thresholds!$A$2:$F$12,4,FALSE),"Amber","Red")),IF(VLOOKUP("Documentation Accuracy",KPI_Thresholds!$A$2:$F$12,2,FALSE)="LOW",IF(M85&lt;=VLOOKUP("Documentation Accuracy",KPI_Thresholds!$A$2:$F$12,3,FALSE),"Green",IF(M85&lt;=VLOOKUP("Documentation Accuracy",KPI_Thresholds!$A$2:$F$12,4,FALSE),"Amber","Red")),IF(ABS(M85)&lt;=VLOOKUP("Documentation Accuracy",KPI_Thresholds!$A$2:$F$12,3,FALSE),"Green",IF(ABS(M85)&lt;=VLOOKUP("Documentation Accuracy",KPI_Thresholds!$A$2:$F$12,4,FALSE),"Amber","Red")))))</f>
        <v/>
      </c>
      <c r="O85" s="18">
        <f>Monthly_Input!K85</f>
        <v/>
      </c>
      <c r="P85" s="16">
        <f>IF(O85="","",IF(VLOOKUP("Lead Time Variance %",KPI_Thresholds!$A$2:$F$12,2,FALSE)="HIGH",IF(O85&gt;=VLOOKUP("Lead Time Variance %",KPI_Thresholds!$A$2:$F$12,3,FALSE),"Green",IF(O85&gt;=VLOOKUP("Lead Time Variance %",KPI_Thresholds!$A$2:$F$12,4,FALSE),"Amber","Red")),IF(VLOOKUP("Lead Time Variance %",KPI_Thresholds!$A$2:$F$12,2,FALSE)="LOW",IF(O85&lt;=VLOOKUP("Lead Time Variance %",KPI_Thresholds!$A$2:$F$12,3,FALSE),"Green",IF(O85&lt;=VLOOKUP("Lead Time Variance %",KPI_Thresholds!$A$2:$F$12,4,FALSE),"Amber","Red")),IF(ABS(O85)&lt;=VLOOKUP("Lead Time Variance %",KPI_Thresholds!$A$2:$F$12,3,FALSE),"Green",IF(ABS(O85)&lt;=VLOOKUP("Lead Time Variance %",KPI_Thresholds!$A$2:$F$12,4,FALSE),"Amber","Red")))))</f>
        <v/>
      </c>
      <c r="Q85" s="18">
        <f>Monthly_Input!N85</f>
        <v/>
      </c>
      <c r="R85" s="16">
        <f>IF(Q85="","",IF(VLOOKUP("Price Variance vs PO",KPI_Thresholds!$A$2:$F$12,2,FALSE)="HIGH",IF(Q85&gt;=VLOOKUP("Price Variance vs PO",KPI_Thresholds!$A$2:$F$12,3,FALSE),"Green",IF(Q85&gt;=VLOOKUP("Price Variance vs PO",KPI_Thresholds!$A$2:$F$12,4,FALSE),"Amber","Red")),IF(VLOOKUP("Price Variance vs PO",KPI_Thresholds!$A$2:$F$12,2,FALSE)="LOW",IF(Q85&lt;=VLOOKUP("Price Variance vs PO",KPI_Thresholds!$A$2:$F$12,3,FALSE),"Green",IF(Q85&lt;=VLOOKUP("Price Variance vs PO",KPI_Thresholds!$A$2:$F$12,4,FALSE),"Amber","Red")),IF(ABS(Q85)&lt;=VLOOKUP("Price Variance vs PO",KPI_Thresholds!$A$2:$F$12,3,FALSE),"Green",IF(ABS(Q85)&lt;=VLOOKUP("Price Variance vs PO",KPI_Thresholds!$A$2:$F$12,4,FALSE),"Amber","Red")))))</f>
        <v/>
      </c>
      <c r="S85" s="19">
        <f>Monthly_Input!O85</f>
        <v/>
      </c>
      <c r="T85" s="16">
        <f>IF(S85="","",IF(VLOOKUP("NCR Acknowledge Time",KPI_Thresholds!$A$2:$F$12,2,FALSE)="HIGH",IF(S85&gt;=VLOOKUP("NCR Acknowledge Time",KPI_Thresholds!$A$2:$F$12,3,FALSE),"Green",IF(S85&gt;=VLOOKUP("NCR Acknowledge Time",KPI_Thresholds!$A$2:$F$12,4,FALSE),"Amber","Red")),IF(VLOOKUP("NCR Acknowledge Time",KPI_Thresholds!$A$2:$F$12,2,FALSE)="LOW",IF(S85&lt;=VLOOKUP("NCR Acknowledge Time",KPI_Thresholds!$A$2:$F$12,3,FALSE),"Green",IF(S85&lt;=VLOOKUP("NCR Acknowledge Time",KPI_Thresholds!$A$2:$F$12,4,FALSE),"Amber","Red")),IF(ABS(S85)&lt;=VLOOKUP("NCR Acknowledge Time",KPI_Thresholds!$A$2:$F$12,3,FALSE),"Green",IF(ABS(S85)&lt;=VLOOKUP("NCR Acknowledge Time",KPI_Thresholds!$A$2:$F$12,4,FALSE),"Amber","Red")))))</f>
        <v/>
      </c>
      <c r="U85" s="19">
        <f>Monthly_Input!P85</f>
        <v/>
      </c>
      <c r="V85" s="16">
        <f>IF(U85="","",IF(VLOOKUP("CAP/8D Closure Time",KPI_Thresholds!$A$2:$F$12,2,FALSE)="HIGH",IF(U85&gt;=VLOOKUP("CAP/8D Closure Time",KPI_Thresholds!$A$2:$F$12,3,FALSE),"Green",IF(U85&gt;=VLOOKUP("CAP/8D Closure Time",KPI_Thresholds!$A$2:$F$12,4,FALSE),"Amber","Red")),IF(VLOOKUP("CAP/8D Closure Time",KPI_Thresholds!$A$2:$F$12,2,FALSE)="LOW",IF(U85&lt;=VLOOKUP("CAP/8D Closure Time",KPI_Thresholds!$A$2:$F$12,3,FALSE),"Green",IF(U85&lt;=VLOOKUP("CAP/8D Closure Time",KPI_Thresholds!$A$2:$F$12,4,FALSE),"Amber","Red")),IF(ABS(U85)&lt;=VLOOKUP("CAP/8D Closure Time",KPI_Thresholds!$A$2:$F$12,3,FALSE),"Green",IF(ABS(U85)&lt;=VLOOKUP("CAP/8D Closure Time",KPI_Thresholds!$A$2:$F$12,4,FALSE),"Amber","Red")))))</f>
        <v/>
      </c>
      <c r="W85" s="18">
        <f>Monthly_Input!Q85</f>
        <v/>
      </c>
      <c r="X85" s="16">
        <f>IF(W85="","",IF(VLOOKUP("Returns/Warranty Rate",KPI_Thresholds!$A$2:$F$12,2,FALSE)="HIGH",IF(W85&gt;=VLOOKUP("Returns/Warranty Rate",KPI_Thresholds!$A$2:$F$12,3,FALSE),"Green",IF(W85&gt;=VLOOKUP("Returns/Warranty Rate",KPI_Thresholds!$A$2:$F$12,4,FALSE),"Amber","Red")),IF(VLOOKUP("Returns/Warranty Rate",KPI_Thresholds!$A$2:$F$12,2,FALSE)="LOW",IF(W85&lt;=VLOOKUP("Returns/Warranty Rate",KPI_Thresholds!$A$2:$F$12,3,FALSE),"Green",IF(W85&lt;=VLOOKUP("Returns/Warranty Rate",KPI_Thresholds!$A$2:$F$12,4,FALSE),"Amber","Red")),IF(ABS(W85)&lt;=VLOOKUP("Returns/Warranty Rate",KPI_Thresholds!$A$2:$F$12,3,FALSE),"Green",IF(ABS(W85)&lt;=VLOOKUP("Returns/Warranty Rate",KPI_Thresholds!$A$2:$F$12,4,FALSE),"Amber","Red")))))</f>
        <v/>
      </c>
      <c r="Y85" s="20">
        <f>IF(A85="","",SUM(IF(D85="Green",100,IF(D85="Amber",50,IF(D85="Red",0,"")))*VLOOKUP("On-Time Delivery (OTD)",KPI_Thresholds!$A$2:$F$12,6,FALSE),IF(F85="Green",100,IF(F85="Amber",50,IF(F85="Red",0,"")))*VLOOKUP("PPM (defective units)",KPI_Thresholds!$A$2:$F$12,6,FALSE),IF(H85="Green",100,IF(H85="Amber",50,IF(H85="Red",0,"")))*VLOOKUP("AQL Acceptance Rate",KPI_Thresholds!$A$2:$F$12,6,FALSE),IF(J85="Green",100,IF(J85="Amber",50,IF(J85="Red",0,"")))*VLOOKUP("COPQ % of spend",KPI_Thresholds!$A$2:$F$12,6,FALSE),IF(L85="Green",100,IF(L85="Amber",50,IF(L85="Red",0,"")))*VLOOKUP("Compliance Pass Rate",KPI_Thresholds!$A$2:$F$12,6,FALSE),IF(N85="Green",100,IF(N85="Amber",50,IF(N85="Red",0,"")))*VLOOKUP("Documentation Accuracy",KPI_Thresholds!$A$2:$F$12,6,FALSE),IF(P85="Green",100,IF(P85="Amber",50,IF(P85="Red",0,"")))*VLOOKUP("Lead Time Variance %",KPI_Thresholds!$A$2:$F$12,6,FALSE),IF(R85="Green",100,IF(R85="Amber",50,IF(R85="Red",0,"")))*VLOOKUP("Price Variance vs PO",KPI_Thresholds!$A$2:$F$12,6,FALSE),IF(T85="Green",100,IF(T85="Amber",50,IF(T85="Red",0,"")))*VLOOKUP("NCR Acknowledge Time",KPI_Thresholds!$A$2:$F$12,6,FALSE),IF(V85="Green",100,IF(V85="Amber",50,IF(V85="Red",0,"")))*VLOOKUP("CAP/8D Closure Time",KPI_Thresholds!$A$2:$F$12,6,FALSE),IF(X85="Green",100,IF(X85="Amber",50,IF(X85="Red",0,"")))*VLOOKUP("Returns/Warranty Rate",KPI_Thresholds!$A$2:$F$12,6,FALSE))/100)</f>
        <v/>
      </c>
      <c r="Z85" s="16">
        <f>IF(A85="","",IF(OR(D85="Red",L85="Red"),"Conditional",IF(Y85&gt;=90,"Preferred",IF(Y85&gt;=75,"Approved","Conditional"))))</f>
        <v/>
      </c>
    </row>
    <row r="86">
      <c r="A86" s="16">
        <f>Monthly_Input!A86</f>
        <v/>
      </c>
      <c r="B86" s="17">
        <f>Monthly_Input!B86</f>
        <v/>
      </c>
      <c r="C86" s="18">
        <f>Monthly_Input!C86</f>
        <v/>
      </c>
      <c r="D86" s="16">
        <f>IF(C86="","",IF(VLOOKUP("On-Time Delivery (OTD)",KPI_Thresholds!$A$2:$F$12,2,FALSE)="HIGH",IF(C86&gt;=VLOOKUP("On-Time Delivery (OTD)",KPI_Thresholds!$A$2:$F$12,3,FALSE),"Green",IF(C86&gt;=VLOOKUP("On-Time Delivery (OTD)",KPI_Thresholds!$A$2:$F$12,4,FALSE),"Amber","Red")),IF(VLOOKUP("On-Time Delivery (OTD)",KPI_Thresholds!$A$2:$F$12,2,FALSE)="LOW",IF(C86&lt;=VLOOKUP("On-Time Delivery (OTD)",KPI_Thresholds!$A$2:$F$12,3,FALSE),"Green",IF(C86&lt;=VLOOKUP("On-Time Delivery (OTD)",KPI_Thresholds!$A$2:$F$12,4,FALSE),"Amber","Red")),IF(ABS(C86)&lt;=VLOOKUP("On-Time Delivery (OTD)",KPI_Thresholds!$A$2:$F$12,3,FALSE),"Green",IF(ABS(C86)&lt;=VLOOKUP("On-Time Delivery (OTD)",KPI_Thresholds!$A$2:$F$12,4,FALSE),"Amber","Red")))))</f>
        <v/>
      </c>
      <c r="E86" s="19">
        <f>Monthly_Input!D86</f>
        <v/>
      </c>
      <c r="F86" s="16">
        <f>IF(E86="","",IF(VLOOKUP("PPM (defective units)",KPI_Thresholds!$A$2:$F$12,2,FALSE)="HIGH",IF(E86&gt;=VLOOKUP("PPM (defective units)",KPI_Thresholds!$A$2:$F$12,3,FALSE),"Green",IF(E86&gt;=VLOOKUP("PPM (defective units)",KPI_Thresholds!$A$2:$F$12,4,FALSE),"Amber","Red")),IF(VLOOKUP("PPM (defective units)",KPI_Thresholds!$A$2:$F$12,2,FALSE)="LOW",IF(E86&lt;=VLOOKUP("PPM (defective units)",KPI_Thresholds!$A$2:$F$12,3,FALSE),"Green",IF(E86&lt;=VLOOKUP("PPM (defective units)",KPI_Thresholds!$A$2:$F$12,4,FALSE),"Amber","Red")),IF(ABS(E86)&lt;=VLOOKUP("PPM (defective units)",KPI_Thresholds!$A$2:$F$12,3,FALSE),"Green",IF(ABS(E86)&lt;=VLOOKUP("PPM (defective units)",KPI_Thresholds!$A$2:$F$12,4,FALSE),"Amber","Red")))))</f>
        <v/>
      </c>
      <c r="G86" s="18">
        <f>Monthly_Input!E86</f>
        <v/>
      </c>
      <c r="H86" s="16">
        <f>IF(G86="","",IF(VLOOKUP("AQL Acceptance Rate",KPI_Thresholds!$A$2:$F$12,2,FALSE)="HIGH",IF(G86&gt;=VLOOKUP("AQL Acceptance Rate",KPI_Thresholds!$A$2:$F$12,3,FALSE),"Green",IF(G86&gt;=VLOOKUP("AQL Acceptance Rate",KPI_Thresholds!$A$2:$F$12,4,FALSE),"Amber","Red")),IF(VLOOKUP("AQL Acceptance Rate",KPI_Thresholds!$A$2:$F$12,2,FALSE)="LOW",IF(G86&lt;=VLOOKUP("AQL Acceptance Rate",KPI_Thresholds!$A$2:$F$12,3,FALSE),"Green",IF(G86&lt;=VLOOKUP("AQL Acceptance Rate",KPI_Thresholds!$A$2:$F$12,4,FALSE),"Amber","Red")),IF(ABS(G86)&lt;=VLOOKUP("AQL Acceptance Rate",KPI_Thresholds!$A$2:$F$12,3,FALSE),"Green",IF(ABS(G86)&lt;=VLOOKUP("AQL Acceptance Rate",KPI_Thresholds!$A$2:$F$12,4,FALSE),"Amber","Red")))))</f>
        <v/>
      </c>
      <c r="I86" s="18">
        <f>Monthly_Input!F86</f>
        <v/>
      </c>
      <c r="J86" s="16">
        <f>IF(I86="","",IF(VLOOKUP("COPQ % of spend",KPI_Thresholds!$A$2:$F$12,2,FALSE)="HIGH",IF(I86&gt;=VLOOKUP("COPQ % of spend",KPI_Thresholds!$A$2:$F$12,3,FALSE),"Green",IF(I86&gt;=VLOOKUP("COPQ % of spend",KPI_Thresholds!$A$2:$F$12,4,FALSE),"Amber","Red")),IF(VLOOKUP("COPQ % of spend",KPI_Thresholds!$A$2:$F$12,2,FALSE)="LOW",IF(I86&lt;=VLOOKUP("COPQ % of spend",KPI_Thresholds!$A$2:$F$12,3,FALSE),"Green",IF(I86&lt;=VLOOKUP("COPQ % of spend",KPI_Thresholds!$A$2:$F$12,4,FALSE),"Amber","Red")),IF(ABS(I86)&lt;=VLOOKUP("COPQ % of spend",KPI_Thresholds!$A$2:$F$12,3,FALSE),"Green",IF(ABS(I86)&lt;=VLOOKUP("COPQ % of spend",KPI_Thresholds!$A$2:$F$12,4,FALSE),"Amber","Red")))))</f>
        <v/>
      </c>
      <c r="K86" s="18">
        <f>Monthly_Input!G86</f>
        <v/>
      </c>
      <c r="L86" s="16">
        <f>IF(K86="","",IF(VLOOKUP("Compliance Pass Rate",KPI_Thresholds!$A$2:$F$12,2,FALSE)="HIGH",IF(K86&gt;=VLOOKUP("Compliance Pass Rate",KPI_Thresholds!$A$2:$F$12,3,FALSE),"Green",IF(K86&gt;=VLOOKUP("Compliance Pass Rate",KPI_Thresholds!$A$2:$F$12,4,FALSE),"Amber","Red")),IF(VLOOKUP("Compliance Pass Rate",KPI_Thresholds!$A$2:$F$12,2,FALSE)="LOW",IF(K86&lt;=VLOOKUP("Compliance Pass Rate",KPI_Thresholds!$A$2:$F$12,3,FALSE),"Green",IF(K86&lt;=VLOOKUP("Compliance Pass Rate",KPI_Thresholds!$A$2:$F$12,4,FALSE),"Amber","Red")),IF(ABS(K86)&lt;=VLOOKUP("Compliance Pass Rate",KPI_Thresholds!$A$2:$F$12,3,FALSE),"Green",IF(ABS(K86)&lt;=VLOOKUP("Compliance Pass Rate",KPI_Thresholds!$A$2:$F$12,4,FALSE),"Amber","Red")))))</f>
        <v/>
      </c>
      <c r="M86" s="18">
        <f>Monthly_Input!H86</f>
        <v/>
      </c>
      <c r="N86" s="16">
        <f>IF(M86="","",IF(VLOOKUP("Documentation Accuracy",KPI_Thresholds!$A$2:$F$12,2,FALSE)="HIGH",IF(M86&gt;=VLOOKUP("Documentation Accuracy",KPI_Thresholds!$A$2:$F$12,3,FALSE),"Green",IF(M86&gt;=VLOOKUP("Documentation Accuracy",KPI_Thresholds!$A$2:$F$12,4,FALSE),"Amber","Red")),IF(VLOOKUP("Documentation Accuracy",KPI_Thresholds!$A$2:$F$12,2,FALSE)="LOW",IF(M86&lt;=VLOOKUP("Documentation Accuracy",KPI_Thresholds!$A$2:$F$12,3,FALSE),"Green",IF(M86&lt;=VLOOKUP("Documentation Accuracy",KPI_Thresholds!$A$2:$F$12,4,FALSE),"Amber","Red")),IF(ABS(M86)&lt;=VLOOKUP("Documentation Accuracy",KPI_Thresholds!$A$2:$F$12,3,FALSE),"Green",IF(ABS(M86)&lt;=VLOOKUP("Documentation Accuracy",KPI_Thresholds!$A$2:$F$12,4,FALSE),"Amber","Red")))))</f>
        <v/>
      </c>
      <c r="O86" s="18">
        <f>Monthly_Input!K86</f>
        <v/>
      </c>
      <c r="P86" s="16">
        <f>IF(O86="","",IF(VLOOKUP("Lead Time Variance %",KPI_Thresholds!$A$2:$F$12,2,FALSE)="HIGH",IF(O86&gt;=VLOOKUP("Lead Time Variance %",KPI_Thresholds!$A$2:$F$12,3,FALSE),"Green",IF(O86&gt;=VLOOKUP("Lead Time Variance %",KPI_Thresholds!$A$2:$F$12,4,FALSE),"Amber","Red")),IF(VLOOKUP("Lead Time Variance %",KPI_Thresholds!$A$2:$F$12,2,FALSE)="LOW",IF(O86&lt;=VLOOKUP("Lead Time Variance %",KPI_Thresholds!$A$2:$F$12,3,FALSE),"Green",IF(O86&lt;=VLOOKUP("Lead Time Variance %",KPI_Thresholds!$A$2:$F$12,4,FALSE),"Amber","Red")),IF(ABS(O86)&lt;=VLOOKUP("Lead Time Variance %",KPI_Thresholds!$A$2:$F$12,3,FALSE),"Green",IF(ABS(O86)&lt;=VLOOKUP("Lead Time Variance %",KPI_Thresholds!$A$2:$F$12,4,FALSE),"Amber","Red")))))</f>
        <v/>
      </c>
      <c r="Q86" s="18">
        <f>Monthly_Input!N86</f>
        <v/>
      </c>
      <c r="R86" s="16">
        <f>IF(Q86="","",IF(VLOOKUP("Price Variance vs PO",KPI_Thresholds!$A$2:$F$12,2,FALSE)="HIGH",IF(Q86&gt;=VLOOKUP("Price Variance vs PO",KPI_Thresholds!$A$2:$F$12,3,FALSE),"Green",IF(Q86&gt;=VLOOKUP("Price Variance vs PO",KPI_Thresholds!$A$2:$F$12,4,FALSE),"Amber","Red")),IF(VLOOKUP("Price Variance vs PO",KPI_Thresholds!$A$2:$F$12,2,FALSE)="LOW",IF(Q86&lt;=VLOOKUP("Price Variance vs PO",KPI_Thresholds!$A$2:$F$12,3,FALSE),"Green",IF(Q86&lt;=VLOOKUP("Price Variance vs PO",KPI_Thresholds!$A$2:$F$12,4,FALSE),"Amber","Red")),IF(ABS(Q86)&lt;=VLOOKUP("Price Variance vs PO",KPI_Thresholds!$A$2:$F$12,3,FALSE),"Green",IF(ABS(Q86)&lt;=VLOOKUP("Price Variance vs PO",KPI_Thresholds!$A$2:$F$12,4,FALSE),"Amber","Red")))))</f>
        <v/>
      </c>
      <c r="S86" s="19">
        <f>Monthly_Input!O86</f>
        <v/>
      </c>
      <c r="T86" s="16">
        <f>IF(S86="","",IF(VLOOKUP("NCR Acknowledge Time",KPI_Thresholds!$A$2:$F$12,2,FALSE)="HIGH",IF(S86&gt;=VLOOKUP("NCR Acknowledge Time",KPI_Thresholds!$A$2:$F$12,3,FALSE),"Green",IF(S86&gt;=VLOOKUP("NCR Acknowledge Time",KPI_Thresholds!$A$2:$F$12,4,FALSE),"Amber","Red")),IF(VLOOKUP("NCR Acknowledge Time",KPI_Thresholds!$A$2:$F$12,2,FALSE)="LOW",IF(S86&lt;=VLOOKUP("NCR Acknowledge Time",KPI_Thresholds!$A$2:$F$12,3,FALSE),"Green",IF(S86&lt;=VLOOKUP("NCR Acknowledge Time",KPI_Thresholds!$A$2:$F$12,4,FALSE),"Amber","Red")),IF(ABS(S86)&lt;=VLOOKUP("NCR Acknowledge Time",KPI_Thresholds!$A$2:$F$12,3,FALSE),"Green",IF(ABS(S86)&lt;=VLOOKUP("NCR Acknowledge Time",KPI_Thresholds!$A$2:$F$12,4,FALSE),"Amber","Red")))))</f>
        <v/>
      </c>
      <c r="U86" s="19">
        <f>Monthly_Input!P86</f>
        <v/>
      </c>
      <c r="V86" s="16">
        <f>IF(U86="","",IF(VLOOKUP("CAP/8D Closure Time",KPI_Thresholds!$A$2:$F$12,2,FALSE)="HIGH",IF(U86&gt;=VLOOKUP("CAP/8D Closure Time",KPI_Thresholds!$A$2:$F$12,3,FALSE),"Green",IF(U86&gt;=VLOOKUP("CAP/8D Closure Time",KPI_Thresholds!$A$2:$F$12,4,FALSE),"Amber","Red")),IF(VLOOKUP("CAP/8D Closure Time",KPI_Thresholds!$A$2:$F$12,2,FALSE)="LOW",IF(U86&lt;=VLOOKUP("CAP/8D Closure Time",KPI_Thresholds!$A$2:$F$12,3,FALSE),"Green",IF(U86&lt;=VLOOKUP("CAP/8D Closure Time",KPI_Thresholds!$A$2:$F$12,4,FALSE),"Amber","Red")),IF(ABS(U86)&lt;=VLOOKUP("CAP/8D Closure Time",KPI_Thresholds!$A$2:$F$12,3,FALSE),"Green",IF(ABS(U86)&lt;=VLOOKUP("CAP/8D Closure Time",KPI_Thresholds!$A$2:$F$12,4,FALSE),"Amber","Red")))))</f>
        <v/>
      </c>
      <c r="W86" s="18">
        <f>Monthly_Input!Q86</f>
        <v/>
      </c>
      <c r="X86" s="16">
        <f>IF(W86="","",IF(VLOOKUP("Returns/Warranty Rate",KPI_Thresholds!$A$2:$F$12,2,FALSE)="HIGH",IF(W86&gt;=VLOOKUP("Returns/Warranty Rate",KPI_Thresholds!$A$2:$F$12,3,FALSE),"Green",IF(W86&gt;=VLOOKUP("Returns/Warranty Rate",KPI_Thresholds!$A$2:$F$12,4,FALSE),"Amber","Red")),IF(VLOOKUP("Returns/Warranty Rate",KPI_Thresholds!$A$2:$F$12,2,FALSE)="LOW",IF(W86&lt;=VLOOKUP("Returns/Warranty Rate",KPI_Thresholds!$A$2:$F$12,3,FALSE),"Green",IF(W86&lt;=VLOOKUP("Returns/Warranty Rate",KPI_Thresholds!$A$2:$F$12,4,FALSE),"Amber","Red")),IF(ABS(W86)&lt;=VLOOKUP("Returns/Warranty Rate",KPI_Thresholds!$A$2:$F$12,3,FALSE),"Green",IF(ABS(W86)&lt;=VLOOKUP("Returns/Warranty Rate",KPI_Thresholds!$A$2:$F$12,4,FALSE),"Amber","Red")))))</f>
        <v/>
      </c>
      <c r="Y86" s="20">
        <f>IF(A86="","",SUM(IF(D86="Green",100,IF(D86="Amber",50,IF(D86="Red",0,"")))*VLOOKUP("On-Time Delivery (OTD)",KPI_Thresholds!$A$2:$F$12,6,FALSE),IF(F86="Green",100,IF(F86="Amber",50,IF(F86="Red",0,"")))*VLOOKUP("PPM (defective units)",KPI_Thresholds!$A$2:$F$12,6,FALSE),IF(H86="Green",100,IF(H86="Amber",50,IF(H86="Red",0,"")))*VLOOKUP("AQL Acceptance Rate",KPI_Thresholds!$A$2:$F$12,6,FALSE),IF(J86="Green",100,IF(J86="Amber",50,IF(J86="Red",0,"")))*VLOOKUP("COPQ % of spend",KPI_Thresholds!$A$2:$F$12,6,FALSE),IF(L86="Green",100,IF(L86="Amber",50,IF(L86="Red",0,"")))*VLOOKUP("Compliance Pass Rate",KPI_Thresholds!$A$2:$F$12,6,FALSE),IF(N86="Green",100,IF(N86="Amber",50,IF(N86="Red",0,"")))*VLOOKUP("Documentation Accuracy",KPI_Thresholds!$A$2:$F$12,6,FALSE),IF(P86="Green",100,IF(P86="Amber",50,IF(P86="Red",0,"")))*VLOOKUP("Lead Time Variance %",KPI_Thresholds!$A$2:$F$12,6,FALSE),IF(R86="Green",100,IF(R86="Amber",50,IF(R86="Red",0,"")))*VLOOKUP("Price Variance vs PO",KPI_Thresholds!$A$2:$F$12,6,FALSE),IF(T86="Green",100,IF(T86="Amber",50,IF(T86="Red",0,"")))*VLOOKUP("NCR Acknowledge Time",KPI_Thresholds!$A$2:$F$12,6,FALSE),IF(V86="Green",100,IF(V86="Amber",50,IF(V86="Red",0,"")))*VLOOKUP("CAP/8D Closure Time",KPI_Thresholds!$A$2:$F$12,6,FALSE),IF(X86="Green",100,IF(X86="Amber",50,IF(X86="Red",0,"")))*VLOOKUP("Returns/Warranty Rate",KPI_Thresholds!$A$2:$F$12,6,FALSE))/100)</f>
        <v/>
      </c>
      <c r="Z86" s="16">
        <f>IF(A86="","",IF(OR(D86="Red",L86="Red"),"Conditional",IF(Y86&gt;=90,"Preferred",IF(Y86&gt;=75,"Approved","Conditional"))))</f>
        <v/>
      </c>
    </row>
    <row r="87">
      <c r="A87" s="16">
        <f>Monthly_Input!A87</f>
        <v/>
      </c>
      <c r="B87" s="17">
        <f>Monthly_Input!B87</f>
        <v/>
      </c>
      <c r="C87" s="18">
        <f>Monthly_Input!C87</f>
        <v/>
      </c>
      <c r="D87" s="16">
        <f>IF(C87="","",IF(VLOOKUP("On-Time Delivery (OTD)",KPI_Thresholds!$A$2:$F$12,2,FALSE)="HIGH",IF(C87&gt;=VLOOKUP("On-Time Delivery (OTD)",KPI_Thresholds!$A$2:$F$12,3,FALSE),"Green",IF(C87&gt;=VLOOKUP("On-Time Delivery (OTD)",KPI_Thresholds!$A$2:$F$12,4,FALSE),"Amber","Red")),IF(VLOOKUP("On-Time Delivery (OTD)",KPI_Thresholds!$A$2:$F$12,2,FALSE)="LOW",IF(C87&lt;=VLOOKUP("On-Time Delivery (OTD)",KPI_Thresholds!$A$2:$F$12,3,FALSE),"Green",IF(C87&lt;=VLOOKUP("On-Time Delivery (OTD)",KPI_Thresholds!$A$2:$F$12,4,FALSE),"Amber","Red")),IF(ABS(C87)&lt;=VLOOKUP("On-Time Delivery (OTD)",KPI_Thresholds!$A$2:$F$12,3,FALSE),"Green",IF(ABS(C87)&lt;=VLOOKUP("On-Time Delivery (OTD)",KPI_Thresholds!$A$2:$F$12,4,FALSE),"Amber","Red")))))</f>
        <v/>
      </c>
      <c r="E87" s="19">
        <f>Monthly_Input!D87</f>
        <v/>
      </c>
      <c r="F87" s="16">
        <f>IF(E87="","",IF(VLOOKUP("PPM (defective units)",KPI_Thresholds!$A$2:$F$12,2,FALSE)="HIGH",IF(E87&gt;=VLOOKUP("PPM (defective units)",KPI_Thresholds!$A$2:$F$12,3,FALSE),"Green",IF(E87&gt;=VLOOKUP("PPM (defective units)",KPI_Thresholds!$A$2:$F$12,4,FALSE),"Amber","Red")),IF(VLOOKUP("PPM (defective units)",KPI_Thresholds!$A$2:$F$12,2,FALSE)="LOW",IF(E87&lt;=VLOOKUP("PPM (defective units)",KPI_Thresholds!$A$2:$F$12,3,FALSE),"Green",IF(E87&lt;=VLOOKUP("PPM (defective units)",KPI_Thresholds!$A$2:$F$12,4,FALSE),"Amber","Red")),IF(ABS(E87)&lt;=VLOOKUP("PPM (defective units)",KPI_Thresholds!$A$2:$F$12,3,FALSE),"Green",IF(ABS(E87)&lt;=VLOOKUP("PPM (defective units)",KPI_Thresholds!$A$2:$F$12,4,FALSE),"Amber","Red")))))</f>
        <v/>
      </c>
      <c r="G87" s="18">
        <f>Monthly_Input!E87</f>
        <v/>
      </c>
      <c r="H87" s="16">
        <f>IF(G87="","",IF(VLOOKUP("AQL Acceptance Rate",KPI_Thresholds!$A$2:$F$12,2,FALSE)="HIGH",IF(G87&gt;=VLOOKUP("AQL Acceptance Rate",KPI_Thresholds!$A$2:$F$12,3,FALSE),"Green",IF(G87&gt;=VLOOKUP("AQL Acceptance Rate",KPI_Thresholds!$A$2:$F$12,4,FALSE),"Amber","Red")),IF(VLOOKUP("AQL Acceptance Rate",KPI_Thresholds!$A$2:$F$12,2,FALSE)="LOW",IF(G87&lt;=VLOOKUP("AQL Acceptance Rate",KPI_Thresholds!$A$2:$F$12,3,FALSE),"Green",IF(G87&lt;=VLOOKUP("AQL Acceptance Rate",KPI_Thresholds!$A$2:$F$12,4,FALSE),"Amber","Red")),IF(ABS(G87)&lt;=VLOOKUP("AQL Acceptance Rate",KPI_Thresholds!$A$2:$F$12,3,FALSE),"Green",IF(ABS(G87)&lt;=VLOOKUP("AQL Acceptance Rate",KPI_Thresholds!$A$2:$F$12,4,FALSE),"Amber","Red")))))</f>
        <v/>
      </c>
      <c r="I87" s="18">
        <f>Monthly_Input!F87</f>
        <v/>
      </c>
      <c r="J87" s="16">
        <f>IF(I87="","",IF(VLOOKUP("COPQ % of spend",KPI_Thresholds!$A$2:$F$12,2,FALSE)="HIGH",IF(I87&gt;=VLOOKUP("COPQ % of spend",KPI_Thresholds!$A$2:$F$12,3,FALSE),"Green",IF(I87&gt;=VLOOKUP("COPQ % of spend",KPI_Thresholds!$A$2:$F$12,4,FALSE),"Amber","Red")),IF(VLOOKUP("COPQ % of spend",KPI_Thresholds!$A$2:$F$12,2,FALSE)="LOW",IF(I87&lt;=VLOOKUP("COPQ % of spend",KPI_Thresholds!$A$2:$F$12,3,FALSE),"Green",IF(I87&lt;=VLOOKUP("COPQ % of spend",KPI_Thresholds!$A$2:$F$12,4,FALSE),"Amber","Red")),IF(ABS(I87)&lt;=VLOOKUP("COPQ % of spend",KPI_Thresholds!$A$2:$F$12,3,FALSE),"Green",IF(ABS(I87)&lt;=VLOOKUP("COPQ % of spend",KPI_Thresholds!$A$2:$F$12,4,FALSE),"Amber","Red")))))</f>
        <v/>
      </c>
      <c r="K87" s="18">
        <f>Monthly_Input!G87</f>
        <v/>
      </c>
      <c r="L87" s="16">
        <f>IF(K87="","",IF(VLOOKUP("Compliance Pass Rate",KPI_Thresholds!$A$2:$F$12,2,FALSE)="HIGH",IF(K87&gt;=VLOOKUP("Compliance Pass Rate",KPI_Thresholds!$A$2:$F$12,3,FALSE),"Green",IF(K87&gt;=VLOOKUP("Compliance Pass Rate",KPI_Thresholds!$A$2:$F$12,4,FALSE),"Amber","Red")),IF(VLOOKUP("Compliance Pass Rate",KPI_Thresholds!$A$2:$F$12,2,FALSE)="LOW",IF(K87&lt;=VLOOKUP("Compliance Pass Rate",KPI_Thresholds!$A$2:$F$12,3,FALSE),"Green",IF(K87&lt;=VLOOKUP("Compliance Pass Rate",KPI_Thresholds!$A$2:$F$12,4,FALSE),"Amber","Red")),IF(ABS(K87)&lt;=VLOOKUP("Compliance Pass Rate",KPI_Thresholds!$A$2:$F$12,3,FALSE),"Green",IF(ABS(K87)&lt;=VLOOKUP("Compliance Pass Rate",KPI_Thresholds!$A$2:$F$12,4,FALSE),"Amber","Red")))))</f>
        <v/>
      </c>
      <c r="M87" s="18">
        <f>Monthly_Input!H87</f>
        <v/>
      </c>
      <c r="N87" s="16">
        <f>IF(M87="","",IF(VLOOKUP("Documentation Accuracy",KPI_Thresholds!$A$2:$F$12,2,FALSE)="HIGH",IF(M87&gt;=VLOOKUP("Documentation Accuracy",KPI_Thresholds!$A$2:$F$12,3,FALSE),"Green",IF(M87&gt;=VLOOKUP("Documentation Accuracy",KPI_Thresholds!$A$2:$F$12,4,FALSE),"Amber","Red")),IF(VLOOKUP("Documentation Accuracy",KPI_Thresholds!$A$2:$F$12,2,FALSE)="LOW",IF(M87&lt;=VLOOKUP("Documentation Accuracy",KPI_Thresholds!$A$2:$F$12,3,FALSE),"Green",IF(M87&lt;=VLOOKUP("Documentation Accuracy",KPI_Thresholds!$A$2:$F$12,4,FALSE),"Amber","Red")),IF(ABS(M87)&lt;=VLOOKUP("Documentation Accuracy",KPI_Thresholds!$A$2:$F$12,3,FALSE),"Green",IF(ABS(M87)&lt;=VLOOKUP("Documentation Accuracy",KPI_Thresholds!$A$2:$F$12,4,FALSE),"Amber","Red")))))</f>
        <v/>
      </c>
      <c r="O87" s="18">
        <f>Monthly_Input!K87</f>
        <v/>
      </c>
      <c r="P87" s="16">
        <f>IF(O87="","",IF(VLOOKUP("Lead Time Variance %",KPI_Thresholds!$A$2:$F$12,2,FALSE)="HIGH",IF(O87&gt;=VLOOKUP("Lead Time Variance %",KPI_Thresholds!$A$2:$F$12,3,FALSE),"Green",IF(O87&gt;=VLOOKUP("Lead Time Variance %",KPI_Thresholds!$A$2:$F$12,4,FALSE),"Amber","Red")),IF(VLOOKUP("Lead Time Variance %",KPI_Thresholds!$A$2:$F$12,2,FALSE)="LOW",IF(O87&lt;=VLOOKUP("Lead Time Variance %",KPI_Thresholds!$A$2:$F$12,3,FALSE),"Green",IF(O87&lt;=VLOOKUP("Lead Time Variance %",KPI_Thresholds!$A$2:$F$12,4,FALSE),"Amber","Red")),IF(ABS(O87)&lt;=VLOOKUP("Lead Time Variance %",KPI_Thresholds!$A$2:$F$12,3,FALSE),"Green",IF(ABS(O87)&lt;=VLOOKUP("Lead Time Variance %",KPI_Thresholds!$A$2:$F$12,4,FALSE),"Amber","Red")))))</f>
        <v/>
      </c>
      <c r="Q87" s="18">
        <f>Monthly_Input!N87</f>
        <v/>
      </c>
      <c r="R87" s="16">
        <f>IF(Q87="","",IF(VLOOKUP("Price Variance vs PO",KPI_Thresholds!$A$2:$F$12,2,FALSE)="HIGH",IF(Q87&gt;=VLOOKUP("Price Variance vs PO",KPI_Thresholds!$A$2:$F$12,3,FALSE),"Green",IF(Q87&gt;=VLOOKUP("Price Variance vs PO",KPI_Thresholds!$A$2:$F$12,4,FALSE),"Amber","Red")),IF(VLOOKUP("Price Variance vs PO",KPI_Thresholds!$A$2:$F$12,2,FALSE)="LOW",IF(Q87&lt;=VLOOKUP("Price Variance vs PO",KPI_Thresholds!$A$2:$F$12,3,FALSE),"Green",IF(Q87&lt;=VLOOKUP("Price Variance vs PO",KPI_Thresholds!$A$2:$F$12,4,FALSE),"Amber","Red")),IF(ABS(Q87)&lt;=VLOOKUP("Price Variance vs PO",KPI_Thresholds!$A$2:$F$12,3,FALSE),"Green",IF(ABS(Q87)&lt;=VLOOKUP("Price Variance vs PO",KPI_Thresholds!$A$2:$F$12,4,FALSE),"Amber","Red")))))</f>
        <v/>
      </c>
      <c r="S87" s="19">
        <f>Monthly_Input!O87</f>
        <v/>
      </c>
      <c r="T87" s="16">
        <f>IF(S87="","",IF(VLOOKUP("NCR Acknowledge Time",KPI_Thresholds!$A$2:$F$12,2,FALSE)="HIGH",IF(S87&gt;=VLOOKUP("NCR Acknowledge Time",KPI_Thresholds!$A$2:$F$12,3,FALSE),"Green",IF(S87&gt;=VLOOKUP("NCR Acknowledge Time",KPI_Thresholds!$A$2:$F$12,4,FALSE),"Amber","Red")),IF(VLOOKUP("NCR Acknowledge Time",KPI_Thresholds!$A$2:$F$12,2,FALSE)="LOW",IF(S87&lt;=VLOOKUP("NCR Acknowledge Time",KPI_Thresholds!$A$2:$F$12,3,FALSE),"Green",IF(S87&lt;=VLOOKUP("NCR Acknowledge Time",KPI_Thresholds!$A$2:$F$12,4,FALSE),"Amber","Red")),IF(ABS(S87)&lt;=VLOOKUP("NCR Acknowledge Time",KPI_Thresholds!$A$2:$F$12,3,FALSE),"Green",IF(ABS(S87)&lt;=VLOOKUP("NCR Acknowledge Time",KPI_Thresholds!$A$2:$F$12,4,FALSE),"Amber","Red")))))</f>
        <v/>
      </c>
      <c r="U87" s="19">
        <f>Monthly_Input!P87</f>
        <v/>
      </c>
      <c r="V87" s="16">
        <f>IF(U87="","",IF(VLOOKUP("CAP/8D Closure Time",KPI_Thresholds!$A$2:$F$12,2,FALSE)="HIGH",IF(U87&gt;=VLOOKUP("CAP/8D Closure Time",KPI_Thresholds!$A$2:$F$12,3,FALSE),"Green",IF(U87&gt;=VLOOKUP("CAP/8D Closure Time",KPI_Thresholds!$A$2:$F$12,4,FALSE),"Amber","Red")),IF(VLOOKUP("CAP/8D Closure Time",KPI_Thresholds!$A$2:$F$12,2,FALSE)="LOW",IF(U87&lt;=VLOOKUP("CAP/8D Closure Time",KPI_Thresholds!$A$2:$F$12,3,FALSE),"Green",IF(U87&lt;=VLOOKUP("CAP/8D Closure Time",KPI_Thresholds!$A$2:$F$12,4,FALSE),"Amber","Red")),IF(ABS(U87)&lt;=VLOOKUP("CAP/8D Closure Time",KPI_Thresholds!$A$2:$F$12,3,FALSE),"Green",IF(ABS(U87)&lt;=VLOOKUP("CAP/8D Closure Time",KPI_Thresholds!$A$2:$F$12,4,FALSE),"Amber","Red")))))</f>
        <v/>
      </c>
      <c r="W87" s="18">
        <f>Monthly_Input!Q87</f>
        <v/>
      </c>
      <c r="X87" s="16">
        <f>IF(W87="","",IF(VLOOKUP("Returns/Warranty Rate",KPI_Thresholds!$A$2:$F$12,2,FALSE)="HIGH",IF(W87&gt;=VLOOKUP("Returns/Warranty Rate",KPI_Thresholds!$A$2:$F$12,3,FALSE),"Green",IF(W87&gt;=VLOOKUP("Returns/Warranty Rate",KPI_Thresholds!$A$2:$F$12,4,FALSE),"Amber","Red")),IF(VLOOKUP("Returns/Warranty Rate",KPI_Thresholds!$A$2:$F$12,2,FALSE)="LOW",IF(W87&lt;=VLOOKUP("Returns/Warranty Rate",KPI_Thresholds!$A$2:$F$12,3,FALSE),"Green",IF(W87&lt;=VLOOKUP("Returns/Warranty Rate",KPI_Thresholds!$A$2:$F$12,4,FALSE),"Amber","Red")),IF(ABS(W87)&lt;=VLOOKUP("Returns/Warranty Rate",KPI_Thresholds!$A$2:$F$12,3,FALSE),"Green",IF(ABS(W87)&lt;=VLOOKUP("Returns/Warranty Rate",KPI_Thresholds!$A$2:$F$12,4,FALSE),"Amber","Red")))))</f>
        <v/>
      </c>
      <c r="Y87" s="20">
        <f>IF(A87="","",SUM(IF(D87="Green",100,IF(D87="Amber",50,IF(D87="Red",0,"")))*VLOOKUP("On-Time Delivery (OTD)",KPI_Thresholds!$A$2:$F$12,6,FALSE),IF(F87="Green",100,IF(F87="Amber",50,IF(F87="Red",0,"")))*VLOOKUP("PPM (defective units)",KPI_Thresholds!$A$2:$F$12,6,FALSE),IF(H87="Green",100,IF(H87="Amber",50,IF(H87="Red",0,"")))*VLOOKUP("AQL Acceptance Rate",KPI_Thresholds!$A$2:$F$12,6,FALSE),IF(J87="Green",100,IF(J87="Amber",50,IF(J87="Red",0,"")))*VLOOKUP("COPQ % of spend",KPI_Thresholds!$A$2:$F$12,6,FALSE),IF(L87="Green",100,IF(L87="Amber",50,IF(L87="Red",0,"")))*VLOOKUP("Compliance Pass Rate",KPI_Thresholds!$A$2:$F$12,6,FALSE),IF(N87="Green",100,IF(N87="Amber",50,IF(N87="Red",0,"")))*VLOOKUP("Documentation Accuracy",KPI_Thresholds!$A$2:$F$12,6,FALSE),IF(P87="Green",100,IF(P87="Amber",50,IF(P87="Red",0,"")))*VLOOKUP("Lead Time Variance %",KPI_Thresholds!$A$2:$F$12,6,FALSE),IF(R87="Green",100,IF(R87="Amber",50,IF(R87="Red",0,"")))*VLOOKUP("Price Variance vs PO",KPI_Thresholds!$A$2:$F$12,6,FALSE),IF(T87="Green",100,IF(T87="Amber",50,IF(T87="Red",0,"")))*VLOOKUP("NCR Acknowledge Time",KPI_Thresholds!$A$2:$F$12,6,FALSE),IF(V87="Green",100,IF(V87="Amber",50,IF(V87="Red",0,"")))*VLOOKUP("CAP/8D Closure Time",KPI_Thresholds!$A$2:$F$12,6,FALSE),IF(X87="Green",100,IF(X87="Amber",50,IF(X87="Red",0,"")))*VLOOKUP("Returns/Warranty Rate",KPI_Thresholds!$A$2:$F$12,6,FALSE))/100)</f>
        <v/>
      </c>
      <c r="Z87" s="16">
        <f>IF(A87="","",IF(OR(D87="Red",L87="Red"),"Conditional",IF(Y87&gt;=90,"Preferred",IF(Y87&gt;=75,"Approved","Conditional"))))</f>
        <v/>
      </c>
    </row>
    <row r="88">
      <c r="A88" s="16">
        <f>Monthly_Input!A88</f>
        <v/>
      </c>
      <c r="B88" s="17">
        <f>Monthly_Input!B88</f>
        <v/>
      </c>
      <c r="C88" s="18">
        <f>Monthly_Input!C88</f>
        <v/>
      </c>
      <c r="D88" s="16">
        <f>IF(C88="","",IF(VLOOKUP("On-Time Delivery (OTD)",KPI_Thresholds!$A$2:$F$12,2,FALSE)="HIGH",IF(C88&gt;=VLOOKUP("On-Time Delivery (OTD)",KPI_Thresholds!$A$2:$F$12,3,FALSE),"Green",IF(C88&gt;=VLOOKUP("On-Time Delivery (OTD)",KPI_Thresholds!$A$2:$F$12,4,FALSE),"Amber","Red")),IF(VLOOKUP("On-Time Delivery (OTD)",KPI_Thresholds!$A$2:$F$12,2,FALSE)="LOW",IF(C88&lt;=VLOOKUP("On-Time Delivery (OTD)",KPI_Thresholds!$A$2:$F$12,3,FALSE),"Green",IF(C88&lt;=VLOOKUP("On-Time Delivery (OTD)",KPI_Thresholds!$A$2:$F$12,4,FALSE),"Amber","Red")),IF(ABS(C88)&lt;=VLOOKUP("On-Time Delivery (OTD)",KPI_Thresholds!$A$2:$F$12,3,FALSE),"Green",IF(ABS(C88)&lt;=VLOOKUP("On-Time Delivery (OTD)",KPI_Thresholds!$A$2:$F$12,4,FALSE),"Amber","Red")))))</f>
        <v/>
      </c>
      <c r="E88" s="19">
        <f>Monthly_Input!D88</f>
        <v/>
      </c>
      <c r="F88" s="16">
        <f>IF(E88="","",IF(VLOOKUP("PPM (defective units)",KPI_Thresholds!$A$2:$F$12,2,FALSE)="HIGH",IF(E88&gt;=VLOOKUP("PPM (defective units)",KPI_Thresholds!$A$2:$F$12,3,FALSE),"Green",IF(E88&gt;=VLOOKUP("PPM (defective units)",KPI_Thresholds!$A$2:$F$12,4,FALSE),"Amber","Red")),IF(VLOOKUP("PPM (defective units)",KPI_Thresholds!$A$2:$F$12,2,FALSE)="LOW",IF(E88&lt;=VLOOKUP("PPM (defective units)",KPI_Thresholds!$A$2:$F$12,3,FALSE),"Green",IF(E88&lt;=VLOOKUP("PPM (defective units)",KPI_Thresholds!$A$2:$F$12,4,FALSE),"Amber","Red")),IF(ABS(E88)&lt;=VLOOKUP("PPM (defective units)",KPI_Thresholds!$A$2:$F$12,3,FALSE),"Green",IF(ABS(E88)&lt;=VLOOKUP("PPM (defective units)",KPI_Thresholds!$A$2:$F$12,4,FALSE),"Amber","Red")))))</f>
        <v/>
      </c>
      <c r="G88" s="18">
        <f>Monthly_Input!E88</f>
        <v/>
      </c>
      <c r="H88" s="16">
        <f>IF(G88="","",IF(VLOOKUP("AQL Acceptance Rate",KPI_Thresholds!$A$2:$F$12,2,FALSE)="HIGH",IF(G88&gt;=VLOOKUP("AQL Acceptance Rate",KPI_Thresholds!$A$2:$F$12,3,FALSE),"Green",IF(G88&gt;=VLOOKUP("AQL Acceptance Rate",KPI_Thresholds!$A$2:$F$12,4,FALSE),"Amber","Red")),IF(VLOOKUP("AQL Acceptance Rate",KPI_Thresholds!$A$2:$F$12,2,FALSE)="LOW",IF(G88&lt;=VLOOKUP("AQL Acceptance Rate",KPI_Thresholds!$A$2:$F$12,3,FALSE),"Green",IF(G88&lt;=VLOOKUP("AQL Acceptance Rate",KPI_Thresholds!$A$2:$F$12,4,FALSE),"Amber","Red")),IF(ABS(G88)&lt;=VLOOKUP("AQL Acceptance Rate",KPI_Thresholds!$A$2:$F$12,3,FALSE),"Green",IF(ABS(G88)&lt;=VLOOKUP("AQL Acceptance Rate",KPI_Thresholds!$A$2:$F$12,4,FALSE),"Amber","Red")))))</f>
        <v/>
      </c>
      <c r="I88" s="18">
        <f>Monthly_Input!F88</f>
        <v/>
      </c>
      <c r="J88" s="16">
        <f>IF(I88="","",IF(VLOOKUP("COPQ % of spend",KPI_Thresholds!$A$2:$F$12,2,FALSE)="HIGH",IF(I88&gt;=VLOOKUP("COPQ % of spend",KPI_Thresholds!$A$2:$F$12,3,FALSE),"Green",IF(I88&gt;=VLOOKUP("COPQ % of spend",KPI_Thresholds!$A$2:$F$12,4,FALSE),"Amber","Red")),IF(VLOOKUP("COPQ % of spend",KPI_Thresholds!$A$2:$F$12,2,FALSE)="LOW",IF(I88&lt;=VLOOKUP("COPQ % of spend",KPI_Thresholds!$A$2:$F$12,3,FALSE),"Green",IF(I88&lt;=VLOOKUP("COPQ % of spend",KPI_Thresholds!$A$2:$F$12,4,FALSE),"Amber","Red")),IF(ABS(I88)&lt;=VLOOKUP("COPQ % of spend",KPI_Thresholds!$A$2:$F$12,3,FALSE),"Green",IF(ABS(I88)&lt;=VLOOKUP("COPQ % of spend",KPI_Thresholds!$A$2:$F$12,4,FALSE),"Amber","Red")))))</f>
        <v/>
      </c>
      <c r="K88" s="18">
        <f>Monthly_Input!G88</f>
        <v/>
      </c>
      <c r="L88" s="16">
        <f>IF(K88="","",IF(VLOOKUP("Compliance Pass Rate",KPI_Thresholds!$A$2:$F$12,2,FALSE)="HIGH",IF(K88&gt;=VLOOKUP("Compliance Pass Rate",KPI_Thresholds!$A$2:$F$12,3,FALSE),"Green",IF(K88&gt;=VLOOKUP("Compliance Pass Rate",KPI_Thresholds!$A$2:$F$12,4,FALSE),"Amber","Red")),IF(VLOOKUP("Compliance Pass Rate",KPI_Thresholds!$A$2:$F$12,2,FALSE)="LOW",IF(K88&lt;=VLOOKUP("Compliance Pass Rate",KPI_Thresholds!$A$2:$F$12,3,FALSE),"Green",IF(K88&lt;=VLOOKUP("Compliance Pass Rate",KPI_Thresholds!$A$2:$F$12,4,FALSE),"Amber","Red")),IF(ABS(K88)&lt;=VLOOKUP("Compliance Pass Rate",KPI_Thresholds!$A$2:$F$12,3,FALSE),"Green",IF(ABS(K88)&lt;=VLOOKUP("Compliance Pass Rate",KPI_Thresholds!$A$2:$F$12,4,FALSE),"Amber","Red")))))</f>
        <v/>
      </c>
      <c r="M88" s="18">
        <f>Monthly_Input!H88</f>
        <v/>
      </c>
      <c r="N88" s="16">
        <f>IF(M88="","",IF(VLOOKUP("Documentation Accuracy",KPI_Thresholds!$A$2:$F$12,2,FALSE)="HIGH",IF(M88&gt;=VLOOKUP("Documentation Accuracy",KPI_Thresholds!$A$2:$F$12,3,FALSE),"Green",IF(M88&gt;=VLOOKUP("Documentation Accuracy",KPI_Thresholds!$A$2:$F$12,4,FALSE),"Amber","Red")),IF(VLOOKUP("Documentation Accuracy",KPI_Thresholds!$A$2:$F$12,2,FALSE)="LOW",IF(M88&lt;=VLOOKUP("Documentation Accuracy",KPI_Thresholds!$A$2:$F$12,3,FALSE),"Green",IF(M88&lt;=VLOOKUP("Documentation Accuracy",KPI_Thresholds!$A$2:$F$12,4,FALSE),"Amber","Red")),IF(ABS(M88)&lt;=VLOOKUP("Documentation Accuracy",KPI_Thresholds!$A$2:$F$12,3,FALSE),"Green",IF(ABS(M88)&lt;=VLOOKUP("Documentation Accuracy",KPI_Thresholds!$A$2:$F$12,4,FALSE),"Amber","Red")))))</f>
        <v/>
      </c>
      <c r="O88" s="18">
        <f>Monthly_Input!K88</f>
        <v/>
      </c>
      <c r="P88" s="16">
        <f>IF(O88="","",IF(VLOOKUP("Lead Time Variance %",KPI_Thresholds!$A$2:$F$12,2,FALSE)="HIGH",IF(O88&gt;=VLOOKUP("Lead Time Variance %",KPI_Thresholds!$A$2:$F$12,3,FALSE),"Green",IF(O88&gt;=VLOOKUP("Lead Time Variance %",KPI_Thresholds!$A$2:$F$12,4,FALSE),"Amber","Red")),IF(VLOOKUP("Lead Time Variance %",KPI_Thresholds!$A$2:$F$12,2,FALSE)="LOW",IF(O88&lt;=VLOOKUP("Lead Time Variance %",KPI_Thresholds!$A$2:$F$12,3,FALSE),"Green",IF(O88&lt;=VLOOKUP("Lead Time Variance %",KPI_Thresholds!$A$2:$F$12,4,FALSE),"Amber","Red")),IF(ABS(O88)&lt;=VLOOKUP("Lead Time Variance %",KPI_Thresholds!$A$2:$F$12,3,FALSE),"Green",IF(ABS(O88)&lt;=VLOOKUP("Lead Time Variance %",KPI_Thresholds!$A$2:$F$12,4,FALSE),"Amber","Red")))))</f>
        <v/>
      </c>
      <c r="Q88" s="18">
        <f>Monthly_Input!N88</f>
        <v/>
      </c>
      <c r="R88" s="16">
        <f>IF(Q88="","",IF(VLOOKUP("Price Variance vs PO",KPI_Thresholds!$A$2:$F$12,2,FALSE)="HIGH",IF(Q88&gt;=VLOOKUP("Price Variance vs PO",KPI_Thresholds!$A$2:$F$12,3,FALSE),"Green",IF(Q88&gt;=VLOOKUP("Price Variance vs PO",KPI_Thresholds!$A$2:$F$12,4,FALSE),"Amber","Red")),IF(VLOOKUP("Price Variance vs PO",KPI_Thresholds!$A$2:$F$12,2,FALSE)="LOW",IF(Q88&lt;=VLOOKUP("Price Variance vs PO",KPI_Thresholds!$A$2:$F$12,3,FALSE),"Green",IF(Q88&lt;=VLOOKUP("Price Variance vs PO",KPI_Thresholds!$A$2:$F$12,4,FALSE),"Amber","Red")),IF(ABS(Q88)&lt;=VLOOKUP("Price Variance vs PO",KPI_Thresholds!$A$2:$F$12,3,FALSE),"Green",IF(ABS(Q88)&lt;=VLOOKUP("Price Variance vs PO",KPI_Thresholds!$A$2:$F$12,4,FALSE),"Amber","Red")))))</f>
        <v/>
      </c>
      <c r="S88" s="19">
        <f>Monthly_Input!O88</f>
        <v/>
      </c>
      <c r="T88" s="16">
        <f>IF(S88="","",IF(VLOOKUP("NCR Acknowledge Time",KPI_Thresholds!$A$2:$F$12,2,FALSE)="HIGH",IF(S88&gt;=VLOOKUP("NCR Acknowledge Time",KPI_Thresholds!$A$2:$F$12,3,FALSE),"Green",IF(S88&gt;=VLOOKUP("NCR Acknowledge Time",KPI_Thresholds!$A$2:$F$12,4,FALSE),"Amber","Red")),IF(VLOOKUP("NCR Acknowledge Time",KPI_Thresholds!$A$2:$F$12,2,FALSE)="LOW",IF(S88&lt;=VLOOKUP("NCR Acknowledge Time",KPI_Thresholds!$A$2:$F$12,3,FALSE),"Green",IF(S88&lt;=VLOOKUP("NCR Acknowledge Time",KPI_Thresholds!$A$2:$F$12,4,FALSE),"Amber","Red")),IF(ABS(S88)&lt;=VLOOKUP("NCR Acknowledge Time",KPI_Thresholds!$A$2:$F$12,3,FALSE),"Green",IF(ABS(S88)&lt;=VLOOKUP("NCR Acknowledge Time",KPI_Thresholds!$A$2:$F$12,4,FALSE),"Amber","Red")))))</f>
        <v/>
      </c>
      <c r="U88" s="19">
        <f>Monthly_Input!P88</f>
        <v/>
      </c>
      <c r="V88" s="16">
        <f>IF(U88="","",IF(VLOOKUP("CAP/8D Closure Time",KPI_Thresholds!$A$2:$F$12,2,FALSE)="HIGH",IF(U88&gt;=VLOOKUP("CAP/8D Closure Time",KPI_Thresholds!$A$2:$F$12,3,FALSE),"Green",IF(U88&gt;=VLOOKUP("CAP/8D Closure Time",KPI_Thresholds!$A$2:$F$12,4,FALSE),"Amber","Red")),IF(VLOOKUP("CAP/8D Closure Time",KPI_Thresholds!$A$2:$F$12,2,FALSE)="LOW",IF(U88&lt;=VLOOKUP("CAP/8D Closure Time",KPI_Thresholds!$A$2:$F$12,3,FALSE),"Green",IF(U88&lt;=VLOOKUP("CAP/8D Closure Time",KPI_Thresholds!$A$2:$F$12,4,FALSE),"Amber","Red")),IF(ABS(U88)&lt;=VLOOKUP("CAP/8D Closure Time",KPI_Thresholds!$A$2:$F$12,3,FALSE),"Green",IF(ABS(U88)&lt;=VLOOKUP("CAP/8D Closure Time",KPI_Thresholds!$A$2:$F$12,4,FALSE),"Amber","Red")))))</f>
        <v/>
      </c>
      <c r="W88" s="18">
        <f>Monthly_Input!Q88</f>
        <v/>
      </c>
      <c r="X88" s="16">
        <f>IF(W88="","",IF(VLOOKUP("Returns/Warranty Rate",KPI_Thresholds!$A$2:$F$12,2,FALSE)="HIGH",IF(W88&gt;=VLOOKUP("Returns/Warranty Rate",KPI_Thresholds!$A$2:$F$12,3,FALSE),"Green",IF(W88&gt;=VLOOKUP("Returns/Warranty Rate",KPI_Thresholds!$A$2:$F$12,4,FALSE),"Amber","Red")),IF(VLOOKUP("Returns/Warranty Rate",KPI_Thresholds!$A$2:$F$12,2,FALSE)="LOW",IF(W88&lt;=VLOOKUP("Returns/Warranty Rate",KPI_Thresholds!$A$2:$F$12,3,FALSE),"Green",IF(W88&lt;=VLOOKUP("Returns/Warranty Rate",KPI_Thresholds!$A$2:$F$12,4,FALSE),"Amber","Red")),IF(ABS(W88)&lt;=VLOOKUP("Returns/Warranty Rate",KPI_Thresholds!$A$2:$F$12,3,FALSE),"Green",IF(ABS(W88)&lt;=VLOOKUP("Returns/Warranty Rate",KPI_Thresholds!$A$2:$F$12,4,FALSE),"Amber","Red")))))</f>
        <v/>
      </c>
      <c r="Y88" s="20">
        <f>IF(A88="","",SUM(IF(D88="Green",100,IF(D88="Amber",50,IF(D88="Red",0,"")))*VLOOKUP("On-Time Delivery (OTD)",KPI_Thresholds!$A$2:$F$12,6,FALSE),IF(F88="Green",100,IF(F88="Amber",50,IF(F88="Red",0,"")))*VLOOKUP("PPM (defective units)",KPI_Thresholds!$A$2:$F$12,6,FALSE),IF(H88="Green",100,IF(H88="Amber",50,IF(H88="Red",0,"")))*VLOOKUP("AQL Acceptance Rate",KPI_Thresholds!$A$2:$F$12,6,FALSE),IF(J88="Green",100,IF(J88="Amber",50,IF(J88="Red",0,"")))*VLOOKUP("COPQ % of spend",KPI_Thresholds!$A$2:$F$12,6,FALSE),IF(L88="Green",100,IF(L88="Amber",50,IF(L88="Red",0,"")))*VLOOKUP("Compliance Pass Rate",KPI_Thresholds!$A$2:$F$12,6,FALSE),IF(N88="Green",100,IF(N88="Amber",50,IF(N88="Red",0,"")))*VLOOKUP("Documentation Accuracy",KPI_Thresholds!$A$2:$F$12,6,FALSE),IF(P88="Green",100,IF(P88="Amber",50,IF(P88="Red",0,"")))*VLOOKUP("Lead Time Variance %",KPI_Thresholds!$A$2:$F$12,6,FALSE),IF(R88="Green",100,IF(R88="Amber",50,IF(R88="Red",0,"")))*VLOOKUP("Price Variance vs PO",KPI_Thresholds!$A$2:$F$12,6,FALSE),IF(T88="Green",100,IF(T88="Amber",50,IF(T88="Red",0,"")))*VLOOKUP("NCR Acknowledge Time",KPI_Thresholds!$A$2:$F$12,6,FALSE),IF(V88="Green",100,IF(V88="Amber",50,IF(V88="Red",0,"")))*VLOOKUP("CAP/8D Closure Time",KPI_Thresholds!$A$2:$F$12,6,FALSE),IF(X88="Green",100,IF(X88="Amber",50,IF(X88="Red",0,"")))*VLOOKUP("Returns/Warranty Rate",KPI_Thresholds!$A$2:$F$12,6,FALSE))/100)</f>
        <v/>
      </c>
      <c r="Z88" s="16">
        <f>IF(A88="","",IF(OR(D88="Red",L88="Red"),"Conditional",IF(Y88&gt;=90,"Preferred",IF(Y88&gt;=75,"Approved","Conditional"))))</f>
        <v/>
      </c>
    </row>
    <row r="89">
      <c r="A89" s="16">
        <f>Monthly_Input!A89</f>
        <v/>
      </c>
      <c r="B89" s="17">
        <f>Monthly_Input!B89</f>
        <v/>
      </c>
      <c r="C89" s="18">
        <f>Monthly_Input!C89</f>
        <v/>
      </c>
      <c r="D89" s="16">
        <f>IF(C89="","",IF(VLOOKUP("On-Time Delivery (OTD)",KPI_Thresholds!$A$2:$F$12,2,FALSE)="HIGH",IF(C89&gt;=VLOOKUP("On-Time Delivery (OTD)",KPI_Thresholds!$A$2:$F$12,3,FALSE),"Green",IF(C89&gt;=VLOOKUP("On-Time Delivery (OTD)",KPI_Thresholds!$A$2:$F$12,4,FALSE),"Amber","Red")),IF(VLOOKUP("On-Time Delivery (OTD)",KPI_Thresholds!$A$2:$F$12,2,FALSE)="LOW",IF(C89&lt;=VLOOKUP("On-Time Delivery (OTD)",KPI_Thresholds!$A$2:$F$12,3,FALSE),"Green",IF(C89&lt;=VLOOKUP("On-Time Delivery (OTD)",KPI_Thresholds!$A$2:$F$12,4,FALSE),"Amber","Red")),IF(ABS(C89)&lt;=VLOOKUP("On-Time Delivery (OTD)",KPI_Thresholds!$A$2:$F$12,3,FALSE),"Green",IF(ABS(C89)&lt;=VLOOKUP("On-Time Delivery (OTD)",KPI_Thresholds!$A$2:$F$12,4,FALSE),"Amber","Red")))))</f>
        <v/>
      </c>
      <c r="E89" s="19">
        <f>Monthly_Input!D89</f>
        <v/>
      </c>
      <c r="F89" s="16">
        <f>IF(E89="","",IF(VLOOKUP("PPM (defective units)",KPI_Thresholds!$A$2:$F$12,2,FALSE)="HIGH",IF(E89&gt;=VLOOKUP("PPM (defective units)",KPI_Thresholds!$A$2:$F$12,3,FALSE),"Green",IF(E89&gt;=VLOOKUP("PPM (defective units)",KPI_Thresholds!$A$2:$F$12,4,FALSE),"Amber","Red")),IF(VLOOKUP("PPM (defective units)",KPI_Thresholds!$A$2:$F$12,2,FALSE)="LOW",IF(E89&lt;=VLOOKUP("PPM (defective units)",KPI_Thresholds!$A$2:$F$12,3,FALSE),"Green",IF(E89&lt;=VLOOKUP("PPM (defective units)",KPI_Thresholds!$A$2:$F$12,4,FALSE),"Amber","Red")),IF(ABS(E89)&lt;=VLOOKUP("PPM (defective units)",KPI_Thresholds!$A$2:$F$12,3,FALSE),"Green",IF(ABS(E89)&lt;=VLOOKUP("PPM (defective units)",KPI_Thresholds!$A$2:$F$12,4,FALSE),"Amber","Red")))))</f>
        <v/>
      </c>
      <c r="G89" s="18">
        <f>Monthly_Input!E89</f>
        <v/>
      </c>
      <c r="H89" s="16">
        <f>IF(G89="","",IF(VLOOKUP("AQL Acceptance Rate",KPI_Thresholds!$A$2:$F$12,2,FALSE)="HIGH",IF(G89&gt;=VLOOKUP("AQL Acceptance Rate",KPI_Thresholds!$A$2:$F$12,3,FALSE),"Green",IF(G89&gt;=VLOOKUP("AQL Acceptance Rate",KPI_Thresholds!$A$2:$F$12,4,FALSE),"Amber","Red")),IF(VLOOKUP("AQL Acceptance Rate",KPI_Thresholds!$A$2:$F$12,2,FALSE)="LOW",IF(G89&lt;=VLOOKUP("AQL Acceptance Rate",KPI_Thresholds!$A$2:$F$12,3,FALSE),"Green",IF(G89&lt;=VLOOKUP("AQL Acceptance Rate",KPI_Thresholds!$A$2:$F$12,4,FALSE),"Amber","Red")),IF(ABS(G89)&lt;=VLOOKUP("AQL Acceptance Rate",KPI_Thresholds!$A$2:$F$12,3,FALSE),"Green",IF(ABS(G89)&lt;=VLOOKUP("AQL Acceptance Rate",KPI_Thresholds!$A$2:$F$12,4,FALSE),"Amber","Red")))))</f>
        <v/>
      </c>
      <c r="I89" s="18">
        <f>Monthly_Input!F89</f>
        <v/>
      </c>
      <c r="J89" s="16">
        <f>IF(I89="","",IF(VLOOKUP("COPQ % of spend",KPI_Thresholds!$A$2:$F$12,2,FALSE)="HIGH",IF(I89&gt;=VLOOKUP("COPQ % of spend",KPI_Thresholds!$A$2:$F$12,3,FALSE),"Green",IF(I89&gt;=VLOOKUP("COPQ % of spend",KPI_Thresholds!$A$2:$F$12,4,FALSE),"Amber","Red")),IF(VLOOKUP("COPQ % of spend",KPI_Thresholds!$A$2:$F$12,2,FALSE)="LOW",IF(I89&lt;=VLOOKUP("COPQ % of spend",KPI_Thresholds!$A$2:$F$12,3,FALSE),"Green",IF(I89&lt;=VLOOKUP("COPQ % of spend",KPI_Thresholds!$A$2:$F$12,4,FALSE),"Amber","Red")),IF(ABS(I89)&lt;=VLOOKUP("COPQ % of spend",KPI_Thresholds!$A$2:$F$12,3,FALSE),"Green",IF(ABS(I89)&lt;=VLOOKUP("COPQ % of spend",KPI_Thresholds!$A$2:$F$12,4,FALSE),"Amber","Red")))))</f>
        <v/>
      </c>
      <c r="K89" s="18">
        <f>Monthly_Input!G89</f>
        <v/>
      </c>
      <c r="L89" s="16">
        <f>IF(K89="","",IF(VLOOKUP("Compliance Pass Rate",KPI_Thresholds!$A$2:$F$12,2,FALSE)="HIGH",IF(K89&gt;=VLOOKUP("Compliance Pass Rate",KPI_Thresholds!$A$2:$F$12,3,FALSE),"Green",IF(K89&gt;=VLOOKUP("Compliance Pass Rate",KPI_Thresholds!$A$2:$F$12,4,FALSE),"Amber","Red")),IF(VLOOKUP("Compliance Pass Rate",KPI_Thresholds!$A$2:$F$12,2,FALSE)="LOW",IF(K89&lt;=VLOOKUP("Compliance Pass Rate",KPI_Thresholds!$A$2:$F$12,3,FALSE),"Green",IF(K89&lt;=VLOOKUP("Compliance Pass Rate",KPI_Thresholds!$A$2:$F$12,4,FALSE),"Amber","Red")),IF(ABS(K89)&lt;=VLOOKUP("Compliance Pass Rate",KPI_Thresholds!$A$2:$F$12,3,FALSE),"Green",IF(ABS(K89)&lt;=VLOOKUP("Compliance Pass Rate",KPI_Thresholds!$A$2:$F$12,4,FALSE),"Amber","Red")))))</f>
        <v/>
      </c>
      <c r="M89" s="18">
        <f>Monthly_Input!H89</f>
        <v/>
      </c>
      <c r="N89" s="16">
        <f>IF(M89="","",IF(VLOOKUP("Documentation Accuracy",KPI_Thresholds!$A$2:$F$12,2,FALSE)="HIGH",IF(M89&gt;=VLOOKUP("Documentation Accuracy",KPI_Thresholds!$A$2:$F$12,3,FALSE),"Green",IF(M89&gt;=VLOOKUP("Documentation Accuracy",KPI_Thresholds!$A$2:$F$12,4,FALSE),"Amber","Red")),IF(VLOOKUP("Documentation Accuracy",KPI_Thresholds!$A$2:$F$12,2,FALSE)="LOW",IF(M89&lt;=VLOOKUP("Documentation Accuracy",KPI_Thresholds!$A$2:$F$12,3,FALSE),"Green",IF(M89&lt;=VLOOKUP("Documentation Accuracy",KPI_Thresholds!$A$2:$F$12,4,FALSE),"Amber","Red")),IF(ABS(M89)&lt;=VLOOKUP("Documentation Accuracy",KPI_Thresholds!$A$2:$F$12,3,FALSE),"Green",IF(ABS(M89)&lt;=VLOOKUP("Documentation Accuracy",KPI_Thresholds!$A$2:$F$12,4,FALSE),"Amber","Red")))))</f>
        <v/>
      </c>
      <c r="O89" s="18">
        <f>Monthly_Input!K89</f>
        <v/>
      </c>
      <c r="P89" s="16">
        <f>IF(O89="","",IF(VLOOKUP("Lead Time Variance %",KPI_Thresholds!$A$2:$F$12,2,FALSE)="HIGH",IF(O89&gt;=VLOOKUP("Lead Time Variance %",KPI_Thresholds!$A$2:$F$12,3,FALSE),"Green",IF(O89&gt;=VLOOKUP("Lead Time Variance %",KPI_Thresholds!$A$2:$F$12,4,FALSE),"Amber","Red")),IF(VLOOKUP("Lead Time Variance %",KPI_Thresholds!$A$2:$F$12,2,FALSE)="LOW",IF(O89&lt;=VLOOKUP("Lead Time Variance %",KPI_Thresholds!$A$2:$F$12,3,FALSE),"Green",IF(O89&lt;=VLOOKUP("Lead Time Variance %",KPI_Thresholds!$A$2:$F$12,4,FALSE),"Amber","Red")),IF(ABS(O89)&lt;=VLOOKUP("Lead Time Variance %",KPI_Thresholds!$A$2:$F$12,3,FALSE),"Green",IF(ABS(O89)&lt;=VLOOKUP("Lead Time Variance %",KPI_Thresholds!$A$2:$F$12,4,FALSE),"Amber","Red")))))</f>
        <v/>
      </c>
      <c r="Q89" s="18">
        <f>Monthly_Input!N89</f>
        <v/>
      </c>
      <c r="R89" s="16">
        <f>IF(Q89="","",IF(VLOOKUP("Price Variance vs PO",KPI_Thresholds!$A$2:$F$12,2,FALSE)="HIGH",IF(Q89&gt;=VLOOKUP("Price Variance vs PO",KPI_Thresholds!$A$2:$F$12,3,FALSE),"Green",IF(Q89&gt;=VLOOKUP("Price Variance vs PO",KPI_Thresholds!$A$2:$F$12,4,FALSE),"Amber","Red")),IF(VLOOKUP("Price Variance vs PO",KPI_Thresholds!$A$2:$F$12,2,FALSE)="LOW",IF(Q89&lt;=VLOOKUP("Price Variance vs PO",KPI_Thresholds!$A$2:$F$12,3,FALSE),"Green",IF(Q89&lt;=VLOOKUP("Price Variance vs PO",KPI_Thresholds!$A$2:$F$12,4,FALSE),"Amber","Red")),IF(ABS(Q89)&lt;=VLOOKUP("Price Variance vs PO",KPI_Thresholds!$A$2:$F$12,3,FALSE),"Green",IF(ABS(Q89)&lt;=VLOOKUP("Price Variance vs PO",KPI_Thresholds!$A$2:$F$12,4,FALSE),"Amber","Red")))))</f>
        <v/>
      </c>
      <c r="S89" s="19">
        <f>Monthly_Input!O89</f>
        <v/>
      </c>
      <c r="T89" s="16">
        <f>IF(S89="","",IF(VLOOKUP("NCR Acknowledge Time",KPI_Thresholds!$A$2:$F$12,2,FALSE)="HIGH",IF(S89&gt;=VLOOKUP("NCR Acknowledge Time",KPI_Thresholds!$A$2:$F$12,3,FALSE),"Green",IF(S89&gt;=VLOOKUP("NCR Acknowledge Time",KPI_Thresholds!$A$2:$F$12,4,FALSE),"Amber","Red")),IF(VLOOKUP("NCR Acknowledge Time",KPI_Thresholds!$A$2:$F$12,2,FALSE)="LOW",IF(S89&lt;=VLOOKUP("NCR Acknowledge Time",KPI_Thresholds!$A$2:$F$12,3,FALSE),"Green",IF(S89&lt;=VLOOKUP("NCR Acknowledge Time",KPI_Thresholds!$A$2:$F$12,4,FALSE),"Amber","Red")),IF(ABS(S89)&lt;=VLOOKUP("NCR Acknowledge Time",KPI_Thresholds!$A$2:$F$12,3,FALSE),"Green",IF(ABS(S89)&lt;=VLOOKUP("NCR Acknowledge Time",KPI_Thresholds!$A$2:$F$12,4,FALSE),"Amber","Red")))))</f>
        <v/>
      </c>
      <c r="U89" s="19">
        <f>Monthly_Input!P89</f>
        <v/>
      </c>
      <c r="V89" s="16">
        <f>IF(U89="","",IF(VLOOKUP("CAP/8D Closure Time",KPI_Thresholds!$A$2:$F$12,2,FALSE)="HIGH",IF(U89&gt;=VLOOKUP("CAP/8D Closure Time",KPI_Thresholds!$A$2:$F$12,3,FALSE),"Green",IF(U89&gt;=VLOOKUP("CAP/8D Closure Time",KPI_Thresholds!$A$2:$F$12,4,FALSE),"Amber","Red")),IF(VLOOKUP("CAP/8D Closure Time",KPI_Thresholds!$A$2:$F$12,2,FALSE)="LOW",IF(U89&lt;=VLOOKUP("CAP/8D Closure Time",KPI_Thresholds!$A$2:$F$12,3,FALSE),"Green",IF(U89&lt;=VLOOKUP("CAP/8D Closure Time",KPI_Thresholds!$A$2:$F$12,4,FALSE),"Amber","Red")),IF(ABS(U89)&lt;=VLOOKUP("CAP/8D Closure Time",KPI_Thresholds!$A$2:$F$12,3,FALSE),"Green",IF(ABS(U89)&lt;=VLOOKUP("CAP/8D Closure Time",KPI_Thresholds!$A$2:$F$12,4,FALSE),"Amber","Red")))))</f>
        <v/>
      </c>
      <c r="W89" s="18">
        <f>Monthly_Input!Q89</f>
        <v/>
      </c>
      <c r="X89" s="16">
        <f>IF(W89="","",IF(VLOOKUP("Returns/Warranty Rate",KPI_Thresholds!$A$2:$F$12,2,FALSE)="HIGH",IF(W89&gt;=VLOOKUP("Returns/Warranty Rate",KPI_Thresholds!$A$2:$F$12,3,FALSE),"Green",IF(W89&gt;=VLOOKUP("Returns/Warranty Rate",KPI_Thresholds!$A$2:$F$12,4,FALSE),"Amber","Red")),IF(VLOOKUP("Returns/Warranty Rate",KPI_Thresholds!$A$2:$F$12,2,FALSE)="LOW",IF(W89&lt;=VLOOKUP("Returns/Warranty Rate",KPI_Thresholds!$A$2:$F$12,3,FALSE),"Green",IF(W89&lt;=VLOOKUP("Returns/Warranty Rate",KPI_Thresholds!$A$2:$F$12,4,FALSE),"Amber","Red")),IF(ABS(W89)&lt;=VLOOKUP("Returns/Warranty Rate",KPI_Thresholds!$A$2:$F$12,3,FALSE),"Green",IF(ABS(W89)&lt;=VLOOKUP("Returns/Warranty Rate",KPI_Thresholds!$A$2:$F$12,4,FALSE),"Amber","Red")))))</f>
        <v/>
      </c>
      <c r="Y89" s="20">
        <f>IF(A89="","",SUM(IF(D89="Green",100,IF(D89="Amber",50,IF(D89="Red",0,"")))*VLOOKUP("On-Time Delivery (OTD)",KPI_Thresholds!$A$2:$F$12,6,FALSE),IF(F89="Green",100,IF(F89="Amber",50,IF(F89="Red",0,"")))*VLOOKUP("PPM (defective units)",KPI_Thresholds!$A$2:$F$12,6,FALSE),IF(H89="Green",100,IF(H89="Amber",50,IF(H89="Red",0,"")))*VLOOKUP("AQL Acceptance Rate",KPI_Thresholds!$A$2:$F$12,6,FALSE),IF(J89="Green",100,IF(J89="Amber",50,IF(J89="Red",0,"")))*VLOOKUP("COPQ % of spend",KPI_Thresholds!$A$2:$F$12,6,FALSE),IF(L89="Green",100,IF(L89="Amber",50,IF(L89="Red",0,"")))*VLOOKUP("Compliance Pass Rate",KPI_Thresholds!$A$2:$F$12,6,FALSE),IF(N89="Green",100,IF(N89="Amber",50,IF(N89="Red",0,"")))*VLOOKUP("Documentation Accuracy",KPI_Thresholds!$A$2:$F$12,6,FALSE),IF(P89="Green",100,IF(P89="Amber",50,IF(P89="Red",0,"")))*VLOOKUP("Lead Time Variance %",KPI_Thresholds!$A$2:$F$12,6,FALSE),IF(R89="Green",100,IF(R89="Amber",50,IF(R89="Red",0,"")))*VLOOKUP("Price Variance vs PO",KPI_Thresholds!$A$2:$F$12,6,FALSE),IF(T89="Green",100,IF(T89="Amber",50,IF(T89="Red",0,"")))*VLOOKUP("NCR Acknowledge Time",KPI_Thresholds!$A$2:$F$12,6,FALSE),IF(V89="Green",100,IF(V89="Amber",50,IF(V89="Red",0,"")))*VLOOKUP("CAP/8D Closure Time",KPI_Thresholds!$A$2:$F$12,6,FALSE),IF(X89="Green",100,IF(X89="Amber",50,IF(X89="Red",0,"")))*VLOOKUP("Returns/Warranty Rate",KPI_Thresholds!$A$2:$F$12,6,FALSE))/100)</f>
        <v/>
      </c>
      <c r="Z89" s="16">
        <f>IF(A89="","",IF(OR(D89="Red",L89="Red"),"Conditional",IF(Y89&gt;=90,"Preferred",IF(Y89&gt;=75,"Approved","Conditional"))))</f>
        <v/>
      </c>
    </row>
    <row r="90">
      <c r="A90" s="16">
        <f>Monthly_Input!A90</f>
        <v/>
      </c>
      <c r="B90" s="17">
        <f>Monthly_Input!B90</f>
        <v/>
      </c>
      <c r="C90" s="18">
        <f>Monthly_Input!C90</f>
        <v/>
      </c>
      <c r="D90" s="16">
        <f>IF(C90="","",IF(VLOOKUP("On-Time Delivery (OTD)",KPI_Thresholds!$A$2:$F$12,2,FALSE)="HIGH",IF(C90&gt;=VLOOKUP("On-Time Delivery (OTD)",KPI_Thresholds!$A$2:$F$12,3,FALSE),"Green",IF(C90&gt;=VLOOKUP("On-Time Delivery (OTD)",KPI_Thresholds!$A$2:$F$12,4,FALSE),"Amber","Red")),IF(VLOOKUP("On-Time Delivery (OTD)",KPI_Thresholds!$A$2:$F$12,2,FALSE)="LOW",IF(C90&lt;=VLOOKUP("On-Time Delivery (OTD)",KPI_Thresholds!$A$2:$F$12,3,FALSE),"Green",IF(C90&lt;=VLOOKUP("On-Time Delivery (OTD)",KPI_Thresholds!$A$2:$F$12,4,FALSE),"Amber","Red")),IF(ABS(C90)&lt;=VLOOKUP("On-Time Delivery (OTD)",KPI_Thresholds!$A$2:$F$12,3,FALSE),"Green",IF(ABS(C90)&lt;=VLOOKUP("On-Time Delivery (OTD)",KPI_Thresholds!$A$2:$F$12,4,FALSE),"Amber","Red")))))</f>
        <v/>
      </c>
      <c r="E90" s="19">
        <f>Monthly_Input!D90</f>
        <v/>
      </c>
      <c r="F90" s="16">
        <f>IF(E90="","",IF(VLOOKUP("PPM (defective units)",KPI_Thresholds!$A$2:$F$12,2,FALSE)="HIGH",IF(E90&gt;=VLOOKUP("PPM (defective units)",KPI_Thresholds!$A$2:$F$12,3,FALSE),"Green",IF(E90&gt;=VLOOKUP("PPM (defective units)",KPI_Thresholds!$A$2:$F$12,4,FALSE),"Amber","Red")),IF(VLOOKUP("PPM (defective units)",KPI_Thresholds!$A$2:$F$12,2,FALSE)="LOW",IF(E90&lt;=VLOOKUP("PPM (defective units)",KPI_Thresholds!$A$2:$F$12,3,FALSE),"Green",IF(E90&lt;=VLOOKUP("PPM (defective units)",KPI_Thresholds!$A$2:$F$12,4,FALSE),"Amber","Red")),IF(ABS(E90)&lt;=VLOOKUP("PPM (defective units)",KPI_Thresholds!$A$2:$F$12,3,FALSE),"Green",IF(ABS(E90)&lt;=VLOOKUP("PPM (defective units)",KPI_Thresholds!$A$2:$F$12,4,FALSE),"Amber","Red")))))</f>
        <v/>
      </c>
      <c r="G90" s="18">
        <f>Monthly_Input!E90</f>
        <v/>
      </c>
      <c r="H90" s="16">
        <f>IF(G90="","",IF(VLOOKUP("AQL Acceptance Rate",KPI_Thresholds!$A$2:$F$12,2,FALSE)="HIGH",IF(G90&gt;=VLOOKUP("AQL Acceptance Rate",KPI_Thresholds!$A$2:$F$12,3,FALSE),"Green",IF(G90&gt;=VLOOKUP("AQL Acceptance Rate",KPI_Thresholds!$A$2:$F$12,4,FALSE),"Amber","Red")),IF(VLOOKUP("AQL Acceptance Rate",KPI_Thresholds!$A$2:$F$12,2,FALSE)="LOW",IF(G90&lt;=VLOOKUP("AQL Acceptance Rate",KPI_Thresholds!$A$2:$F$12,3,FALSE),"Green",IF(G90&lt;=VLOOKUP("AQL Acceptance Rate",KPI_Thresholds!$A$2:$F$12,4,FALSE),"Amber","Red")),IF(ABS(G90)&lt;=VLOOKUP("AQL Acceptance Rate",KPI_Thresholds!$A$2:$F$12,3,FALSE),"Green",IF(ABS(G90)&lt;=VLOOKUP("AQL Acceptance Rate",KPI_Thresholds!$A$2:$F$12,4,FALSE),"Amber","Red")))))</f>
        <v/>
      </c>
      <c r="I90" s="18">
        <f>Monthly_Input!F90</f>
        <v/>
      </c>
      <c r="J90" s="16">
        <f>IF(I90="","",IF(VLOOKUP("COPQ % of spend",KPI_Thresholds!$A$2:$F$12,2,FALSE)="HIGH",IF(I90&gt;=VLOOKUP("COPQ % of spend",KPI_Thresholds!$A$2:$F$12,3,FALSE),"Green",IF(I90&gt;=VLOOKUP("COPQ % of spend",KPI_Thresholds!$A$2:$F$12,4,FALSE),"Amber","Red")),IF(VLOOKUP("COPQ % of spend",KPI_Thresholds!$A$2:$F$12,2,FALSE)="LOW",IF(I90&lt;=VLOOKUP("COPQ % of spend",KPI_Thresholds!$A$2:$F$12,3,FALSE),"Green",IF(I90&lt;=VLOOKUP("COPQ % of spend",KPI_Thresholds!$A$2:$F$12,4,FALSE),"Amber","Red")),IF(ABS(I90)&lt;=VLOOKUP("COPQ % of spend",KPI_Thresholds!$A$2:$F$12,3,FALSE),"Green",IF(ABS(I90)&lt;=VLOOKUP("COPQ % of spend",KPI_Thresholds!$A$2:$F$12,4,FALSE),"Amber","Red")))))</f>
        <v/>
      </c>
      <c r="K90" s="18">
        <f>Monthly_Input!G90</f>
        <v/>
      </c>
      <c r="L90" s="16">
        <f>IF(K90="","",IF(VLOOKUP("Compliance Pass Rate",KPI_Thresholds!$A$2:$F$12,2,FALSE)="HIGH",IF(K90&gt;=VLOOKUP("Compliance Pass Rate",KPI_Thresholds!$A$2:$F$12,3,FALSE),"Green",IF(K90&gt;=VLOOKUP("Compliance Pass Rate",KPI_Thresholds!$A$2:$F$12,4,FALSE),"Amber","Red")),IF(VLOOKUP("Compliance Pass Rate",KPI_Thresholds!$A$2:$F$12,2,FALSE)="LOW",IF(K90&lt;=VLOOKUP("Compliance Pass Rate",KPI_Thresholds!$A$2:$F$12,3,FALSE),"Green",IF(K90&lt;=VLOOKUP("Compliance Pass Rate",KPI_Thresholds!$A$2:$F$12,4,FALSE),"Amber","Red")),IF(ABS(K90)&lt;=VLOOKUP("Compliance Pass Rate",KPI_Thresholds!$A$2:$F$12,3,FALSE),"Green",IF(ABS(K90)&lt;=VLOOKUP("Compliance Pass Rate",KPI_Thresholds!$A$2:$F$12,4,FALSE),"Amber","Red")))))</f>
        <v/>
      </c>
      <c r="M90" s="18">
        <f>Monthly_Input!H90</f>
        <v/>
      </c>
      <c r="N90" s="16">
        <f>IF(M90="","",IF(VLOOKUP("Documentation Accuracy",KPI_Thresholds!$A$2:$F$12,2,FALSE)="HIGH",IF(M90&gt;=VLOOKUP("Documentation Accuracy",KPI_Thresholds!$A$2:$F$12,3,FALSE),"Green",IF(M90&gt;=VLOOKUP("Documentation Accuracy",KPI_Thresholds!$A$2:$F$12,4,FALSE),"Amber","Red")),IF(VLOOKUP("Documentation Accuracy",KPI_Thresholds!$A$2:$F$12,2,FALSE)="LOW",IF(M90&lt;=VLOOKUP("Documentation Accuracy",KPI_Thresholds!$A$2:$F$12,3,FALSE),"Green",IF(M90&lt;=VLOOKUP("Documentation Accuracy",KPI_Thresholds!$A$2:$F$12,4,FALSE),"Amber","Red")),IF(ABS(M90)&lt;=VLOOKUP("Documentation Accuracy",KPI_Thresholds!$A$2:$F$12,3,FALSE),"Green",IF(ABS(M90)&lt;=VLOOKUP("Documentation Accuracy",KPI_Thresholds!$A$2:$F$12,4,FALSE),"Amber","Red")))))</f>
        <v/>
      </c>
      <c r="O90" s="18">
        <f>Monthly_Input!K90</f>
        <v/>
      </c>
      <c r="P90" s="16">
        <f>IF(O90="","",IF(VLOOKUP("Lead Time Variance %",KPI_Thresholds!$A$2:$F$12,2,FALSE)="HIGH",IF(O90&gt;=VLOOKUP("Lead Time Variance %",KPI_Thresholds!$A$2:$F$12,3,FALSE),"Green",IF(O90&gt;=VLOOKUP("Lead Time Variance %",KPI_Thresholds!$A$2:$F$12,4,FALSE),"Amber","Red")),IF(VLOOKUP("Lead Time Variance %",KPI_Thresholds!$A$2:$F$12,2,FALSE)="LOW",IF(O90&lt;=VLOOKUP("Lead Time Variance %",KPI_Thresholds!$A$2:$F$12,3,FALSE),"Green",IF(O90&lt;=VLOOKUP("Lead Time Variance %",KPI_Thresholds!$A$2:$F$12,4,FALSE),"Amber","Red")),IF(ABS(O90)&lt;=VLOOKUP("Lead Time Variance %",KPI_Thresholds!$A$2:$F$12,3,FALSE),"Green",IF(ABS(O90)&lt;=VLOOKUP("Lead Time Variance %",KPI_Thresholds!$A$2:$F$12,4,FALSE),"Amber","Red")))))</f>
        <v/>
      </c>
      <c r="Q90" s="18">
        <f>Monthly_Input!N90</f>
        <v/>
      </c>
      <c r="R90" s="16">
        <f>IF(Q90="","",IF(VLOOKUP("Price Variance vs PO",KPI_Thresholds!$A$2:$F$12,2,FALSE)="HIGH",IF(Q90&gt;=VLOOKUP("Price Variance vs PO",KPI_Thresholds!$A$2:$F$12,3,FALSE),"Green",IF(Q90&gt;=VLOOKUP("Price Variance vs PO",KPI_Thresholds!$A$2:$F$12,4,FALSE),"Amber","Red")),IF(VLOOKUP("Price Variance vs PO",KPI_Thresholds!$A$2:$F$12,2,FALSE)="LOW",IF(Q90&lt;=VLOOKUP("Price Variance vs PO",KPI_Thresholds!$A$2:$F$12,3,FALSE),"Green",IF(Q90&lt;=VLOOKUP("Price Variance vs PO",KPI_Thresholds!$A$2:$F$12,4,FALSE),"Amber","Red")),IF(ABS(Q90)&lt;=VLOOKUP("Price Variance vs PO",KPI_Thresholds!$A$2:$F$12,3,FALSE),"Green",IF(ABS(Q90)&lt;=VLOOKUP("Price Variance vs PO",KPI_Thresholds!$A$2:$F$12,4,FALSE),"Amber","Red")))))</f>
        <v/>
      </c>
      <c r="S90" s="19">
        <f>Monthly_Input!O90</f>
        <v/>
      </c>
      <c r="T90" s="16">
        <f>IF(S90="","",IF(VLOOKUP("NCR Acknowledge Time",KPI_Thresholds!$A$2:$F$12,2,FALSE)="HIGH",IF(S90&gt;=VLOOKUP("NCR Acknowledge Time",KPI_Thresholds!$A$2:$F$12,3,FALSE),"Green",IF(S90&gt;=VLOOKUP("NCR Acknowledge Time",KPI_Thresholds!$A$2:$F$12,4,FALSE),"Amber","Red")),IF(VLOOKUP("NCR Acknowledge Time",KPI_Thresholds!$A$2:$F$12,2,FALSE)="LOW",IF(S90&lt;=VLOOKUP("NCR Acknowledge Time",KPI_Thresholds!$A$2:$F$12,3,FALSE),"Green",IF(S90&lt;=VLOOKUP("NCR Acknowledge Time",KPI_Thresholds!$A$2:$F$12,4,FALSE),"Amber","Red")),IF(ABS(S90)&lt;=VLOOKUP("NCR Acknowledge Time",KPI_Thresholds!$A$2:$F$12,3,FALSE),"Green",IF(ABS(S90)&lt;=VLOOKUP("NCR Acknowledge Time",KPI_Thresholds!$A$2:$F$12,4,FALSE),"Amber","Red")))))</f>
        <v/>
      </c>
      <c r="U90" s="19">
        <f>Monthly_Input!P90</f>
        <v/>
      </c>
      <c r="V90" s="16">
        <f>IF(U90="","",IF(VLOOKUP("CAP/8D Closure Time",KPI_Thresholds!$A$2:$F$12,2,FALSE)="HIGH",IF(U90&gt;=VLOOKUP("CAP/8D Closure Time",KPI_Thresholds!$A$2:$F$12,3,FALSE),"Green",IF(U90&gt;=VLOOKUP("CAP/8D Closure Time",KPI_Thresholds!$A$2:$F$12,4,FALSE),"Amber","Red")),IF(VLOOKUP("CAP/8D Closure Time",KPI_Thresholds!$A$2:$F$12,2,FALSE)="LOW",IF(U90&lt;=VLOOKUP("CAP/8D Closure Time",KPI_Thresholds!$A$2:$F$12,3,FALSE),"Green",IF(U90&lt;=VLOOKUP("CAP/8D Closure Time",KPI_Thresholds!$A$2:$F$12,4,FALSE),"Amber","Red")),IF(ABS(U90)&lt;=VLOOKUP("CAP/8D Closure Time",KPI_Thresholds!$A$2:$F$12,3,FALSE),"Green",IF(ABS(U90)&lt;=VLOOKUP("CAP/8D Closure Time",KPI_Thresholds!$A$2:$F$12,4,FALSE),"Amber","Red")))))</f>
        <v/>
      </c>
      <c r="W90" s="18">
        <f>Monthly_Input!Q90</f>
        <v/>
      </c>
      <c r="X90" s="16">
        <f>IF(W90="","",IF(VLOOKUP("Returns/Warranty Rate",KPI_Thresholds!$A$2:$F$12,2,FALSE)="HIGH",IF(W90&gt;=VLOOKUP("Returns/Warranty Rate",KPI_Thresholds!$A$2:$F$12,3,FALSE),"Green",IF(W90&gt;=VLOOKUP("Returns/Warranty Rate",KPI_Thresholds!$A$2:$F$12,4,FALSE),"Amber","Red")),IF(VLOOKUP("Returns/Warranty Rate",KPI_Thresholds!$A$2:$F$12,2,FALSE)="LOW",IF(W90&lt;=VLOOKUP("Returns/Warranty Rate",KPI_Thresholds!$A$2:$F$12,3,FALSE),"Green",IF(W90&lt;=VLOOKUP("Returns/Warranty Rate",KPI_Thresholds!$A$2:$F$12,4,FALSE),"Amber","Red")),IF(ABS(W90)&lt;=VLOOKUP("Returns/Warranty Rate",KPI_Thresholds!$A$2:$F$12,3,FALSE),"Green",IF(ABS(W90)&lt;=VLOOKUP("Returns/Warranty Rate",KPI_Thresholds!$A$2:$F$12,4,FALSE),"Amber","Red")))))</f>
        <v/>
      </c>
      <c r="Y90" s="20">
        <f>IF(A90="","",SUM(IF(D90="Green",100,IF(D90="Amber",50,IF(D90="Red",0,"")))*VLOOKUP("On-Time Delivery (OTD)",KPI_Thresholds!$A$2:$F$12,6,FALSE),IF(F90="Green",100,IF(F90="Amber",50,IF(F90="Red",0,"")))*VLOOKUP("PPM (defective units)",KPI_Thresholds!$A$2:$F$12,6,FALSE),IF(H90="Green",100,IF(H90="Amber",50,IF(H90="Red",0,"")))*VLOOKUP("AQL Acceptance Rate",KPI_Thresholds!$A$2:$F$12,6,FALSE),IF(J90="Green",100,IF(J90="Amber",50,IF(J90="Red",0,"")))*VLOOKUP("COPQ % of spend",KPI_Thresholds!$A$2:$F$12,6,FALSE),IF(L90="Green",100,IF(L90="Amber",50,IF(L90="Red",0,"")))*VLOOKUP("Compliance Pass Rate",KPI_Thresholds!$A$2:$F$12,6,FALSE),IF(N90="Green",100,IF(N90="Amber",50,IF(N90="Red",0,"")))*VLOOKUP("Documentation Accuracy",KPI_Thresholds!$A$2:$F$12,6,FALSE),IF(P90="Green",100,IF(P90="Amber",50,IF(P90="Red",0,"")))*VLOOKUP("Lead Time Variance %",KPI_Thresholds!$A$2:$F$12,6,FALSE),IF(R90="Green",100,IF(R90="Amber",50,IF(R90="Red",0,"")))*VLOOKUP("Price Variance vs PO",KPI_Thresholds!$A$2:$F$12,6,FALSE),IF(T90="Green",100,IF(T90="Amber",50,IF(T90="Red",0,"")))*VLOOKUP("NCR Acknowledge Time",KPI_Thresholds!$A$2:$F$12,6,FALSE),IF(V90="Green",100,IF(V90="Amber",50,IF(V90="Red",0,"")))*VLOOKUP("CAP/8D Closure Time",KPI_Thresholds!$A$2:$F$12,6,FALSE),IF(X90="Green",100,IF(X90="Amber",50,IF(X90="Red",0,"")))*VLOOKUP("Returns/Warranty Rate",KPI_Thresholds!$A$2:$F$12,6,FALSE))/100)</f>
        <v/>
      </c>
      <c r="Z90" s="16">
        <f>IF(A90="","",IF(OR(D90="Red",L90="Red"),"Conditional",IF(Y90&gt;=90,"Preferred",IF(Y90&gt;=75,"Approved","Conditional"))))</f>
        <v/>
      </c>
    </row>
    <row r="91">
      <c r="A91" s="16">
        <f>Monthly_Input!A91</f>
        <v/>
      </c>
      <c r="B91" s="17">
        <f>Monthly_Input!B91</f>
        <v/>
      </c>
      <c r="C91" s="18">
        <f>Monthly_Input!C91</f>
        <v/>
      </c>
      <c r="D91" s="16">
        <f>IF(C91="","",IF(VLOOKUP("On-Time Delivery (OTD)",KPI_Thresholds!$A$2:$F$12,2,FALSE)="HIGH",IF(C91&gt;=VLOOKUP("On-Time Delivery (OTD)",KPI_Thresholds!$A$2:$F$12,3,FALSE),"Green",IF(C91&gt;=VLOOKUP("On-Time Delivery (OTD)",KPI_Thresholds!$A$2:$F$12,4,FALSE),"Amber","Red")),IF(VLOOKUP("On-Time Delivery (OTD)",KPI_Thresholds!$A$2:$F$12,2,FALSE)="LOW",IF(C91&lt;=VLOOKUP("On-Time Delivery (OTD)",KPI_Thresholds!$A$2:$F$12,3,FALSE),"Green",IF(C91&lt;=VLOOKUP("On-Time Delivery (OTD)",KPI_Thresholds!$A$2:$F$12,4,FALSE),"Amber","Red")),IF(ABS(C91)&lt;=VLOOKUP("On-Time Delivery (OTD)",KPI_Thresholds!$A$2:$F$12,3,FALSE),"Green",IF(ABS(C91)&lt;=VLOOKUP("On-Time Delivery (OTD)",KPI_Thresholds!$A$2:$F$12,4,FALSE),"Amber","Red")))))</f>
        <v/>
      </c>
      <c r="E91" s="19">
        <f>Monthly_Input!D91</f>
        <v/>
      </c>
      <c r="F91" s="16">
        <f>IF(E91="","",IF(VLOOKUP("PPM (defective units)",KPI_Thresholds!$A$2:$F$12,2,FALSE)="HIGH",IF(E91&gt;=VLOOKUP("PPM (defective units)",KPI_Thresholds!$A$2:$F$12,3,FALSE),"Green",IF(E91&gt;=VLOOKUP("PPM (defective units)",KPI_Thresholds!$A$2:$F$12,4,FALSE),"Amber","Red")),IF(VLOOKUP("PPM (defective units)",KPI_Thresholds!$A$2:$F$12,2,FALSE)="LOW",IF(E91&lt;=VLOOKUP("PPM (defective units)",KPI_Thresholds!$A$2:$F$12,3,FALSE),"Green",IF(E91&lt;=VLOOKUP("PPM (defective units)",KPI_Thresholds!$A$2:$F$12,4,FALSE),"Amber","Red")),IF(ABS(E91)&lt;=VLOOKUP("PPM (defective units)",KPI_Thresholds!$A$2:$F$12,3,FALSE),"Green",IF(ABS(E91)&lt;=VLOOKUP("PPM (defective units)",KPI_Thresholds!$A$2:$F$12,4,FALSE),"Amber","Red")))))</f>
        <v/>
      </c>
      <c r="G91" s="18">
        <f>Monthly_Input!E91</f>
        <v/>
      </c>
      <c r="H91" s="16">
        <f>IF(G91="","",IF(VLOOKUP("AQL Acceptance Rate",KPI_Thresholds!$A$2:$F$12,2,FALSE)="HIGH",IF(G91&gt;=VLOOKUP("AQL Acceptance Rate",KPI_Thresholds!$A$2:$F$12,3,FALSE),"Green",IF(G91&gt;=VLOOKUP("AQL Acceptance Rate",KPI_Thresholds!$A$2:$F$12,4,FALSE),"Amber","Red")),IF(VLOOKUP("AQL Acceptance Rate",KPI_Thresholds!$A$2:$F$12,2,FALSE)="LOW",IF(G91&lt;=VLOOKUP("AQL Acceptance Rate",KPI_Thresholds!$A$2:$F$12,3,FALSE),"Green",IF(G91&lt;=VLOOKUP("AQL Acceptance Rate",KPI_Thresholds!$A$2:$F$12,4,FALSE),"Amber","Red")),IF(ABS(G91)&lt;=VLOOKUP("AQL Acceptance Rate",KPI_Thresholds!$A$2:$F$12,3,FALSE),"Green",IF(ABS(G91)&lt;=VLOOKUP("AQL Acceptance Rate",KPI_Thresholds!$A$2:$F$12,4,FALSE),"Amber","Red")))))</f>
        <v/>
      </c>
      <c r="I91" s="18">
        <f>Monthly_Input!F91</f>
        <v/>
      </c>
      <c r="J91" s="16">
        <f>IF(I91="","",IF(VLOOKUP("COPQ % of spend",KPI_Thresholds!$A$2:$F$12,2,FALSE)="HIGH",IF(I91&gt;=VLOOKUP("COPQ % of spend",KPI_Thresholds!$A$2:$F$12,3,FALSE),"Green",IF(I91&gt;=VLOOKUP("COPQ % of spend",KPI_Thresholds!$A$2:$F$12,4,FALSE),"Amber","Red")),IF(VLOOKUP("COPQ % of spend",KPI_Thresholds!$A$2:$F$12,2,FALSE)="LOW",IF(I91&lt;=VLOOKUP("COPQ % of spend",KPI_Thresholds!$A$2:$F$12,3,FALSE),"Green",IF(I91&lt;=VLOOKUP("COPQ % of spend",KPI_Thresholds!$A$2:$F$12,4,FALSE),"Amber","Red")),IF(ABS(I91)&lt;=VLOOKUP("COPQ % of spend",KPI_Thresholds!$A$2:$F$12,3,FALSE),"Green",IF(ABS(I91)&lt;=VLOOKUP("COPQ % of spend",KPI_Thresholds!$A$2:$F$12,4,FALSE),"Amber","Red")))))</f>
        <v/>
      </c>
      <c r="K91" s="18">
        <f>Monthly_Input!G91</f>
        <v/>
      </c>
      <c r="L91" s="16">
        <f>IF(K91="","",IF(VLOOKUP("Compliance Pass Rate",KPI_Thresholds!$A$2:$F$12,2,FALSE)="HIGH",IF(K91&gt;=VLOOKUP("Compliance Pass Rate",KPI_Thresholds!$A$2:$F$12,3,FALSE),"Green",IF(K91&gt;=VLOOKUP("Compliance Pass Rate",KPI_Thresholds!$A$2:$F$12,4,FALSE),"Amber","Red")),IF(VLOOKUP("Compliance Pass Rate",KPI_Thresholds!$A$2:$F$12,2,FALSE)="LOW",IF(K91&lt;=VLOOKUP("Compliance Pass Rate",KPI_Thresholds!$A$2:$F$12,3,FALSE),"Green",IF(K91&lt;=VLOOKUP("Compliance Pass Rate",KPI_Thresholds!$A$2:$F$12,4,FALSE),"Amber","Red")),IF(ABS(K91)&lt;=VLOOKUP("Compliance Pass Rate",KPI_Thresholds!$A$2:$F$12,3,FALSE),"Green",IF(ABS(K91)&lt;=VLOOKUP("Compliance Pass Rate",KPI_Thresholds!$A$2:$F$12,4,FALSE),"Amber","Red")))))</f>
        <v/>
      </c>
      <c r="M91" s="18">
        <f>Monthly_Input!H91</f>
        <v/>
      </c>
      <c r="N91" s="16">
        <f>IF(M91="","",IF(VLOOKUP("Documentation Accuracy",KPI_Thresholds!$A$2:$F$12,2,FALSE)="HIGH",IF(M91&gt;=VLOOKUP("Documentation Accuracy",KPI_Thresholds!$A$2:$F$12,3,FALSE),"Green",IF(M91&gt;=VLOOKUP("Documentation Accuracy",KPI_Thresholds!$A$2:$F$12,4,FALSE),"Amber","Red")),IF(VLOOKUP("Documentation Accuracy",KPI_Thresholds!$A$2:$F$12,2,FALSE)="LOW",IF(M91&lt;=VLOOKUP("Documentation Accuracy",KPI_Thresholds!$A$2:$F$12,3,FALSE),"Green",IF(M91&lt;=VLOOKUP("Documentation Accuracy",KPI_Thresholds!$A$2:$F$12,4,FALSE),"Amber","Red")),IF(ABS(M91)&lt;=VLOOKUP("Documentation Accuracy",KPI_Thresholds!$A$2:$F$12,3,FALSE),"Green",IF(ABS(M91)&lt;=VLOOKUP("Documentation Accuracy",KPI_Thresholds!$A$2:$F$12,4,FALSE),"Amber","Red")))))</f>
        <v/>
      </c>
      <c r="O91" s="18">
        <f>Monthly_Input!K91</f>
        <v/>
      </c>
      <c r="P91" s="16">
        <f>IF(O91="","",IF(VLOOKUP("Lead Time Variance %",KPI_Thresholds!$A$2:$F$12,2,FALSE)="HIGH",IF(O91&gt;=VLOOKUP("Lead Time Variance %",KPI_Thresholds!$A$2:$F$12,3,FALSE),"Green",IF(O91&gt;=VLOOKUP("Lead Time Variance %",KPI_Thresholds!$A$2:$F$12,4,FALSE),"Amber","Red")),IF(VLOOKUP("Lead Time Variance %",KPI_Thresholds!$A$2:$F$12,2,FALSE)="LOW",IF(O91&lt;=VLOOKUP("Lead Time Variance %",KPI_Thresholds!$A$2:$F$12,3,FALSE),"Green",IF(O91&lt;=VLOOKUP("Lead Time Variance %",KPI_Thresholds!$A$2:$F$12,4,FALSE),"Amber","Red")),IF(ABS(O91)&lt;=VLOOKUP("Lead Time Variance %",KPI_Thresholds!$A$2:$F$12,3,FALSE),"Green",IF(ABS(O91)&lt;=VLOOKUP("Lead Time Variance %",KPI_Thresholds!$A$2:$F$12,4,FALSE),"Amber","Red")))))</f>
        <v/>
      </c>
      <c r="Q91" s="18">
        <f>Monthly_Input!N91</f>
        <v/>
      </c>
      <c r="R91" s="16">
        <f>IF(Q91="","",IF(VLOOKUP("Price Variance vs PO",KPI_Thresholds!$A$2:$F$12,2,FALSE)="HIGH",IF(Q91&gt;=VLOOKUP("Price Variance vs PO",KPI_Thresholds!$A$2:$F$12,3,FALSE),"Green",IF(Q91&gt;=VLOOKUP("Price Variance vs PO",KPI_Thresholds!$A$2:$F$12,4,FALSE),"Amber","Red")),IF(VLOOKUP("Price Variance vs PO",KPI_Thresholds!$A$2:$F$12,2,FALSE)="LOW",IF(Q91&lt;=VLOOKUP("Price Variance vs PO",KPI_Thresholds!$A$2:$F$12,3,FALSE),"Green",IF(Q91&lt;=VLOOKUP("Price Variance vs PO",KPI_Thresholds!$A$2:$F$12,4,FALSE),"Amber","Red")),IF(ABS(Q91)&lt;=VLOOKUP("Price Variance vs PO",KPI_Thresholds!$A$2:$F$12,3,FALSE),"Green",IF(ABS(Q91)&lt;=VLOOKUP("Price Variance vs PO",KPI_Thresholds!$A$2:$F$12,4,FALSE),"Amber","Red")))))</f>
        <v/>
      </c>
      <c r="S91" s="19">
        <f>Monthly_Input!O91</f>
        <v/>
      </c>
      <c r="T91" s="16">
        <f>IF(S91="","",IF(VLOOKUP("NCR Acknowledge Time",KPI_Thresholds!$A$2:$F$12,2,FALSE)="HIGH",IF(S91&gt;=VLOOKUP("NCR Acknowledge Time",KPI_Thresholds!$A$2:$F$12,3,FALSE),"Green",IF(S91&gt;=VLOOKUP("NCR Acknowledge Time",KPI_Thresholds!$A$2:$F$12,4,FALSE),"Amber","Red")),IF(VLOOKUP("NCR Acknowledge Time",KPI_Thresholds!$A$2:$F$12,2,FALSE)="LOW",IF(S91&lt;=VLOOKUP("NCR Acknowledge Time",KPI_Thresholds!$A$2:$F$12,3,FALSE),"Green",IF(S91&lt;=VLOOKUP("NCR Acknowledge Time",KPI_Thresholds!$A$2:$F$12,4,FALSE),"Amber","Red")),IF(ABS(S91)&lt;=VLOOKUP("NCR Acknowledge Time",KPI_Thresholds!$A$2:$F$12,3,FALSE),"Green",IF(ABS(S91)&lt;=VLOOKUP("NCR Acknowledge Time",KPI_Thresholds!$A$2:$F$12,4,FALSE),"Amber","Red")))))</f>
        <v/>
      </c>
      <c r="U91" s="19">
        <f>Monthly_Input!P91</f>
        <v/>
      </c>
      <c r="V91" s="16">
        <f>IF(U91="","",IF(VLOOKUP("CAP/8D Closure Time",KPI_Thresholds!$A$2:$F$12,2,FALSE)="HIGH",IF(U91&gt;=VLOOKUP("CAP/8D Closure Time",KPI_Thresholds!$A$2:$F$12,3,FALSE),"Green",IF(U91&gt;=VLOOKUP("CAP/8D Closure Time",KPI_Thresholds!$A$2:$F$12,4,FALSE),"Amber","Red")),IF(VLOOKUP("CAP/8D Closure Time",KPI_Thresholds!$A$2:$F$12,2,FALSE)="LOW",IF(U91&lt;=VLOOKUP("CAP/8D Closure Time",KPI_Thresholds!$A$2:$F$12,3,FALSE),"Green",IF(U91&lt;=VLOOKUP("CAP/8D Closure Time",KPI_Thresholds!$A$2:$F$12,4,FALSE),"Amber","Red")),IF(ABS(U91)&lt;=VLOOKUP("CAP/8D Closure Time",KPI_Thresholds!$A$2:$F$12,3,FALSE),"Green",IF(ABS(U91)&lt;=VLOOKUP("CAP/8D Closure Time",KPI_Thresholds!$A$2:$F$12,4,FALSE),"Amber","Red")))))</f>
        <v/>
      </c>
      <c r="W91" s="18">
        <f>Monthly_Input!Q91</f>
        <v/>
      </c>
      <c r="X91" s="16">
        <f>IF(W91="","",IF(VLOOKUP("Returns/Warranty Rate",KPI_Thresholds!$A$2:$F$12,2,FALSE)="HIGH",IF(W91&gt;=VLOOKUP("Returns/Warranty Rate",KPI_Thresholds!$A$2:$F$12,3,FALSE),"Green",IF(W91&gt;=VLOOKUP("Returns/Warranty Rate",KPI_Thresholds!$A$2:$F$12,4,FALSE),"Amber","Red")),IF(VLOOKUP("Returns/Warranty Rate",KPI_Thresholds!$A$2:$F$12,2,FALSE)="LOW",IF(W91&lt;=VLOOKUP("Returns/Warranty Rate",KPI_Thresholds!$A$2:$F$12,3,FALSE),"Green",IF(W91&lt;=VLOOKUP("Returns/Warranty Rate",KPI_Thresholds!$A$2:$F$12,4,FALSE),"Amber","Red")),IF(ABS(W91)&lt;=VLOOKUP("Returns/Warranty Rate",KPI_Thresholds!$A$2:$F$12,3,FALSE),"Green",IF(ABS(W91)&lt;=VLOOKUP("Returns/Warranty Rate",KPI_Thresholds!$A$2:$F$12,4,FALSE),"Amber","Red")))))</f>
        <v/>
      </c>
      <c r="Y91" s="20">
        <f>IF(A91="","",SUM(IF(D91="Green",100,IF(D91="Amber",50,IF(D91="Red",0,"")))*VLOOKUP("On-Time Delivery (OTD)",KPI_Thresholds!$A$2:$F$12,6,FALSE),IF(F91="Green",100,IF(F91="Amber",50,IF(F91="Red",0,"")))*VLOOKUP("PPM (defective units)",KPI_Thresholds!$A$2:$F$12,6,FALSE),IF(H91="Green",100,IF(H91="Amber",50,IF(H91="Red",0,"")))*VLOOKUP("AQL Acceptance Rate",KPI_Thresholds!$A$2:$F$12,6,FALSE),IF(J91="Green",100,IF(J91="Amber",50,IF(J91="Red",0,"")))*VLOOKUP("COPQ % of spend",KPI_Thresholds!$A$2:$F$12,6,FALSE),IF(L91="Green",100,IF(L91="Amber",50,IF(L91="Red",0,"")))*VLOOKUP("Compliance Pass Rate",KPI_Thresholds!$A$2:$F$12,6,FALSE),IF(N91="Green",100,IF(N91="Amber",50,IF(N91="Red",0,"")))*VLOOKUP("Documentation Accuracy",KPI_Thresholds!$A$2:$F$12,6,FALSE),IF(P91="Green",100,IF(P91="Amber",50,IF(P91="Red",0,"")))*VLOOKUP("Lead Time Variance %",KPI_Thresholds!$A$2:$F$12,6,FALSE),IF(R91="Green",100,IF(R91="Amber",50,IF(R91="Red",0,"")))*VLOOKUP("Price Variance vs PO",KPI_Thresholds!$A$2:$F$12,6,FALSE),IF(T91="Green",100,IF(T91="Amber",50,IF(T91="Red",0,"")))*VLOOKUP("NCR Acknowledge Time",KPI_Thresholds!$A$2:$F$12,6,FALSE),IF(V91="Green",100,IF(V91="Amber",50,IF(V91="Red",0,"")))*VLOOKUP("CAP/8D Closure Time",KPI_Thresholds!$A$2:$F$12,6,FALSE),IF(X91="Green",100,IF(X91="Amber",50,IF(X91="Red",0,"")))*VLOOKUP("Returns/Warranty Rate",KPI_Thresholds!$A$2:$F$12,6,FALSE))/100)</f>
        <v/>
      </c>
      <c r="Z91" s="16">
        <f>IF(A91="","",IF(OR(D91="Red",L91="Red"),"Conditional",IF(Y91&gt;=90,"Preferred",IF(Y91&gt;=75,"Approved","Conditional"))))</f>
        <v/>
      </c>
    </row>
    <row r="92">
      <c r="A92" s="16">
        <f>Monthly_Input!A92</f>
        <v/>
      </c>
      <c r="B92" s="17">
        <f>Monthly_Input!B92</f>
        <v/>
      </c>
      <c r="C92" s="18">
        <f>Monthly_Input!C92</f>
        <v/>
      </c>
      <c r="D92" s="16">
        <f>IF(C92="","",IF(VLOOKUP("On-Time Delivery (OTD)",KPI_Thresholds!$A$2:$F$12,2,FALSE)="HIGH",IF(C92&gt;=VLOOKUP("On-Time Delivery (OTD)",KPI_Thresholds!$A$2:$F$12,3,FALSE),"Green",IF(C92&gt;=VLOOKUP("On-Time Delivery (OTD)",KPI_Thresholds!$A$2:$F$12,4,FALSE),"Amber","Red")),IF(VLOOKUP("On-Time Delivery (OTD)",KPI_Thresholds!$A$2:$F$12,2,FALSE)="LOW",IF(C92&lt;=VLOOKUP("On-Time Delivery (OTD)",KPI_Thresholds!$A$2:$F$12,3,FALSE),"Green",IF(C92&lt;=VLOOKUP("On-Time Delivery (OTD)",KPI_Thresholds!$A$2:$F$12,4,FALSE),"Amber","Red")),IF(ABS(C92)&lt;=VLOOKUP("On-Time Delivery (OTD)",KPI_Thresholds!$A$2:$F$12,3,FALSE),"Green",IF(ABS(C92)&lt;=VLOOKUP("On-Time Delivery (OTD)",KPI_Thresholds!$A$2:$F$12,4,FALSE),"Amber","Red")))))</f>
        <v/>
      </c>
      <c r="E92" s="19">
        <f>Monthly_Input!D92</f>
        <v/>
      </c>
      <c r="F92" s="16">
        <f>IF(E92="","",IF(VLOOKUP("PPM (defective units)",KPI_Thresholds!$A$2:$F$12,2,FALSE)="HIGH",IF(E92&gt;=VLOOKUP("PPM (defective units)",KPI_Thresholds!$A$2:$F$12,3,FALSE),"Green",IF(E92&gt;=VLOOKUP("PPM (defective units)",KPI_Thresholds!$A$2:$F$12,4,FALSE),"Amber","Red")),IF(VLOOKUP("PPM (defective units)",KPI_Thresholds!$A$2:$F$12,2,FALSE)="LOW",IF(E92&lt;=VLOOKUP("PPM (defective units)",KPI_Thresholds!$A$2:$F$12,3,FALSE),"Green",IF(E92&lt;=VLOOKUP("PPM (defective units)",KPI_Thresholds!$A$2:$F$12,4,FALSE),"Amber","Red")),IF(ABS(E92)&lt;=VLOOKUP("PPM (defective units)",KPI_Thresholds!$A$2:$F$12,3,FALSE),"Green",IF(ABS(E92)&lt;=VLOOKUP("PPM (defective units)",KPI_Thresholds!$A$2:$F$12,4,FALSE),"Amber","Red")))))</f>
        <v/>
      </c>
      <c r="G92" s="18">
        <f>Monthly_Input!E92</f>
        <v/>
      </c>
      <c r="H92" s="16">
        <f>IF(G92="","",IF(VLOOKUP("AQL Acceptance Rate",KPI_Thresholds!$A$2:$F$12,2,FALSE)="HIGH",IF(G92&gt;=VLOOKUP("AQL Acceptance Rate",KPI_Thresholds!$A$2:$F$12,3,FALSE),"Green",IF(G92&gt;=VLOOKUP("AQL Acceptance Rate",KPI_Thresholds!$A$2:$F$12,4,FALSE),"Amber","Red")),IF(VLOOKUP("AQL Acceptance Rate",KPI_Thresholds!$A$2:$F$12,2,FALSE)="LOW",IF(G92&lt;=VLOOKUP("AQL Acceptance Rate",KPI_Thresholds!$A$2:$F$12,3,FALSE),"Green",IF(G92&lt;=VLOOKUP("AQL Acceptance Rate",KPI_Thresholds!$A$2:$F$12,4,FALSE),"Amber","Red")),IF(ABS(G92)&lt;=VLOOKUP("AQL Acceptance Rate",KPI_Thresholds!$A$2:$F$12,3,FALSE),"Green",IF(ABS(G92)&lt;=VLOOKUP("AQL Acceptance Rate",KPI_Thresholds!$A$2:$F$12,4,FALSE),"Amber","Red")))))</f>
        <v/>
      </c>
      <c r="I92" s="18">
        <f>Monthly_Input!F92</f>
        <v/>
      </c>
      <c r="J92" s="16">
        <f>IF(I92="","",IF(VLOOKUP("COPQ % of spend",KPI_Thresholds!$A$2:$F$12,2,FALSE)="HIGH",IF(I92&gt;=VLOOKUP("COPQ % of spend",KPI_Thresholds!$A$2:$F$12,3,FALSE),"Green",IF(I92&gt;=VLOOKUP("COPQ % of spend",KPI_Thresholds!$A$2:$F$12,4,FALSE),"Amber","Red")),IF(VLOOKUP("COPQ % of spend",KPI_Thresholds!$A$2:$F$12,2,FALSE)="LOW",IF(I92&lt;=VLOOKUP("COPQ % of spend",KPI_Thresholds!$A$2:$F$12,3,FALSE),"Green",IF(I92&lt;=VLOOKUP("COPQ % of spend",KPI_Thresholds!$A$2:$F$12,4,FALSE),"Amber","Red")),IF(ABS(I92)&lt;=VLOOKUP("COPQ % of spend",KPI_Thresholds!$A$2:$F$12,3,FALSE),"Green",IF(ABS(I92)&lt;=VLOOKUP("COPQ % of spend",KPI_Thresholds!$A$2:$F$12,4,FALSE),"Amber","Red")))))</f>
        <v/>
      </c>
      <c r="K92" s="18">
        <f>Monthly_Input!G92</f>
        <v/>
      </c>
      <c r="L92" s="16">
        <f>IF(K92="","",IF(VLOOKUP("Compliance Pass Rate",KPI_Thresholds!$A$2:$F$12,2,FALSE)="HIGH",IF(K92&gt;=VLOOKUP("Compliance Pass Rate",KPI_Thresholds!$A$2:$F$12,3,FALSE),"Green",IF(K92&gt;=VLOOKUP("Compliance Pass Rate",KPI_Thresholds!$A$2:$F$12,4,FALSE),"Amber","Red")),IF(VLOOKUP("Compliance Pass Rate",KPI_Thresholds!$A$2:$F$12,2,FALSE)="LOW",IF(K92&lt;=VLOOKUP("Compliance Pass Rate",KPI_Thresholds!$A$2:$F$12,3,FALSE),"Green",IF(K92&lt;=VLOOKUP("Compliance Pass Rate",KPI_Thresholds!$A$2:$F$12,4,FALSE),"Amber","Red")),IF(ABS(K92)&lt;=VLOOKUP("Compliance Pass Rate",KPI_Thresholds!$A$2:$F$12,3,FALSE),"Green",IF(ABS(K92)&lt;=VLOOKUP("Compliance Pass Rate",KPI_Thresholds!$A$2:$F$12,4,FALSE),"Amber","Red")))))</f>
        <v/>
      </c>
      <c r="M92" s="18">
        <f>Monthly_Input!H92</f>
        <v/>
      </c>
      <c r="N92" s="16">
        <f>IF(M92="","",IF(VLOOKUP("Documentation Accuracy",KPI_Thresholds!$A$2:$F$12,2,FALSE)="HIGH",IF(M92&gt;=VLOOKUP("Documentation Accuracy",KPI_Thresholds!$A$2:$F$12,3,FALSE),"Green",IF(M92&gt;=VLOOKUP("Documentation Accuracy",KPI_Thresholds!$A$2:$F$12,4,FALSE),"Amber","Red")),IF(VLOOKUP("Documentation Accuracy",KPI_Thresholds!$A$2:$F$12,2,FALSE)="LOW",IF(M92&lt;=VLOOKUP("Documentation Accuracy",KPI_Thresholds!$A$2:$F$12,3,FALSE),"Green",IF(M92&lt;=VLOOKUP("Documentation Accuracy",KPI_Thresholds!$A$2:$F$12,4,FALSE),"Amber","Red")),IF(ABS(M92)&lt;=VLOOKUP("Documentation Accuracy",KPI_Thresholds!$A$2:$F$12,3,FALSE),"Green",IF(ABS(M92)&lt;=VLOOKUP("Documentation Accuracy",KPI_Thresholds!$A$2:$F$12,4,FALSE),"Amber","Red")))))</f>
        <v/>
      </c>
      <c r="O92" s="18">
        <f>Monthly_Input!K92</f>
        <v/>
      </c>
      <c r="P92" s="16">
        <f>IF(O92="","",IF(VLOOKUP("Lead Time Variance %",KPI_Thresholds!$A$2:$F$12,2,FALSE)="HIGH",IF(O92&gt;=VLOOKUP("Lead Time Variance %",KPI_Thresholds!$A$2:$F$12,3,FALSE),"Green",IF(O92&gt;=VLOOKUP("Lead Time Variance %",KPI_Thresholds!$A$2:$F$12,4,FALSE),"Amber","Red")),IF(VLOOKUP("Lead Time Variance %",KPI_Thresholds!$A$2:$F$12,2,FALSE)="LOW",IF(O92&lt;=VLOOKUP("Lead Time Variance %",KPI_Thresholds!$A$2:$F$12,3,FALSE),"Green",IF(O92&lt;=VLOOKUP("Lead Time Variance %",KPI_Thresholds!$A$2:$F$12,4,FALSE),"Amber","Red")),IF(ABS(O92)&lt;=VLOOKUP("Lead Time Variance %",KPI_Thresholds!$A$2:$F$12,3,FALSE),"Green",IF(ABS(O92)&lt;=VLOOKUP("Lead Time Variance %",KPI_Thresholds!$A$2:$F$12,4,FALSE),"Amber","Red")))))</f>
        <v/>
      </c>
      <c r="Q92" s="18">
        <f>Monthly_Input!N92</f>
        <v/>
      </c>
      <c r="R92" s="16">
        <f>IF(Q92="","",IF(VLOOKUP("Price Variance vs PO",KPI_Thresholds!$A$2:$F$12,2,FALSE)="HIGH",IF(Q92&gt;=VLOOKUP("Price Variance vs PO",KPI_Thresholds!$A$2:$F$12,3,FALSE),"Green",IF(Q92&gt;=VLOOKUP("Price Variance vs PO",KPI_Thresholds!$A$2:$F$12,4,FALSE),"Amber","Red")),IF(VLOOKUP("Price Variance vs PO",KPI_Thresholds!$A$2:$F$12,2,FALSE)="LOW",IF(Q92&lt;=VLOOKUP("Price Variance vs PO",KPI_Thresholds!$A$2:$F$12,3,FALSE),"Green",IF(Q92&lt;=VLOOKUP("Price Variance vs PO",KPI_Thresholds!$A$2:$F$12,4,FALSE),"Amber","Red")),IF(ABS(Q92)&lt;=VLOOKUP("Price Variance vs PO",KPI_Thresholds!$A$2:$F$12,3,FALSE),"Green",IF(ABS(Q92)&lt;=VLOOKUP("Price Variance vs PO",KPI_Thresholds!$A$2:$F$12,4,FALSE),"Amber","Red")))))</f>
        <v/>
      </c>
      <c r="S92" s="19">
        <f>Monthly_Input!O92</f>
        <v/>
      </c>
      <c r="T92" s="16">
        <f>IF(S92="","",IF(VLOOKUP("NCR Acknowledge Time",KPI_Thresholds!$A$2:$F$12,2,FALSE)="HIGH",IF(S92&gt;=VLOOKUP("NCR Acknowledge Time",KPI_Thresholds!$A$2:$F$12,3,FALSE),"Green",IF(S92&gt;=VLOOKUP("NCR Acknowledge Time",KPI_Thresholds!$A$2:$F$12,4,FALSE),"Amber","Red")),IF(VLOOKUP("NCR Acknowledge Time",KPI_Thresholds!$A$2:$F$12,2,FALSE)="LOW",IF(S92&lt;=VLOOKUP("NCR Acknowledge Time",KPI_Thresholds!$A$2:$F$12,3,FALSE),"Green",IF(S92&lt;=VLOOKUP("NCR Acknowledge Time",KPI_Thresholds!$A$2:$F$12,4,FALSE),"Amber","Red")),IF(ABS(S92)&lt;=VLOOKUP("NCR Acknowledge Time",KPI_Thresholds!$A$2:$F$12,3,FALSE),"Green",IF(ABS(S92)&lt;=VLOOKUP("NCR Acknowledge Time",KPI_Thresholds!$A$2:$F$12,4,FALSE),"Amber","Red")))))</f>
        <v/>
      </c>
      <c r="U92" s="19">
        <f>Monthly_Input!P92</f>
        <v/>
      </c>
      <c r="V92" s="16">
        <f>IF(U92="","",IF(VLOOKUP("CAP/8D Closure Time",KPI_Thresholds!$A$2:$F$12,2,FALSE)="HIGH",IF(U92&gt;=VLOOKUP("CAP/8D Closure Time",KPI_Thresholds!$A$2:$F$12,3,FALSE),"Green",IF(U92&gt;=VLOOKUP("CAP/8D Closure Time",KPI_Thresholds!$A$2:$F$12,4,FALSE),"Amber","Red")),IF(VLOOKUP("CAP/8D Closure Time",KPI_Thresholds!$A$2:$F$12,2,FALSE)="LOW",IF(U92&lt;=VLOOKUP("CAP/8D Closure Time",KPI_Thresholds!$A$2:$F$12,3,FALSE),"Green",IF(U92&lt;=VLOOKUP("CAP/8D Closure Time",KPI_Thresholds!$A$2:$F$12,4,FALSE),"Amber","Red")),IF(ABS(U92)&lt;=VLOOKUP("CAP/8D Closure Time",KPI_Thresholds!$A$2:$F$12,3,FALSE),"Green",IF(ABS(U92)&lt;=VLOOKUP("CAP/8D Closure Time",KPI_Thresholds!$A$2:$F$12,4,FALSE),"Amber","Red")))))</f>
        <v/>
      </c>
      <c r="W92" s="18">
        <f>Monthly_Input!Q92</f>
        <v/>
      </c>
      <c r="X92" s="16">
        <f>IF(W92="","",IF(VLOOKUP("Returns/Warranty Rate",KPI_Thresholds!$A$2:$F$12,2,FALSE)="HIGH",IF(W92&gt;=VLOOKUP("Returns/Warranty Rate",KPI_Thresholds!$A$2:$F$12,3,FALSE),"Green",IF(W92&gt;=VLOOKUP("Returns/Warranty Rate",KPI_Thresholds!$A$2:$F$12,4,FALSE),"Amber","Red")),IF(VLOOKUP("Returns/Warranty Rate",KPI_Thresholds!$A$2:$F$12,2,FALSE)="LOW",IF(W92&lt;=VLOOKUP("Returns/Warranty Rate",KPI_Thresholds!$A$2:$F$12,3,FALSE),"Green",IF(W92&lt;=VLOOKUP("Returns/Warranty Rate",KPI_Thresholds!$A$2:$F$12,4,FALSE),"Amber","Red")),IF(ABS(W92)&lt;=VLOOKUP("Returns/Warranty Rate",KPI_Thresholds!$A$2:$F$12,3,FALSE),"Green",IF(ABS(W92)&lt;=VLOOKUP("Returns/Warranty Rate",KPI_Thresholds!$A$2:$F$12,4,FALSE),"Amber","Red")))))</f>
        <v/>
      </c>
      <c r="Y92" s="20">
        <f>IF(A92="","",SUM(IF(D92="Green",100,IF(D92="Amber",50,IF(D92="Red",0,"")))*VLOOKUP("On-Time Delivery (OTD)",KPI_Thresholds!$A$2:$F$12,6,FALSE),IF(F92="Green",100,IF(F92="Amber",50,IF(F92="Red",0,"")))*VLOOKUP("PPM (defective units)",KPI_Thresholds!$A$2:$F$12,6,FALSE),IF(H92="Green",100,IF(H92="Amber",50,IF(H92="Red",0,"")))*VLOOKUP("AQL Acceptance Rate",KPI_Thresholds!$A$2:$F$12,6,FALSE),IF(J92="Green",100,IF(J92="Amber",50,IF(J92="Red",0,"")))*VLOOKUP("COPQ % of spend",KPI_Thresholds!$A$2:$F$12,6,FALSE),IF(L92="Green",100,IF(L92="Amber",50,IF(L92="Red",0,"")))*VLOOKUP("Compliance Pass Rate",KPI_Thresholds!$A$2:$F$12,6,FALSE),IF(N92="Green",100,IF(N92="Amber",50,IF(N92="Red",0,"")))*VLOOKUP("Documentation Accuracy",KPI_Thresholds!$A$2:$F$12,6,FALSE),IF(P92="Green",100,IF(P92="Amber",50,IF(P92="Red",0,"")))*VLOOKUP("Lead Time Variance %",KPI_Thresholds!$A$2:$F$12,6,FALSE),IF(R92="Green",100,IF(R92="Amber",50,IF(R92="Red",0,"")))*VLOOKUP("Price Variance vs PO",KPI_Thresholds!$A$2:$F$12,6,FALSE),IF(T92="Green",100,IF(T92="Amber",50,IF(T92="Red",0,"")))*VLOOKUP("NCR Acknowledge Time",KPI_Thresholds!$A$2:$F$12,6,FALSE),IF(V92="Green",100,IF(V92="Amber",50,IF(V92="Red",0,"")))*VLOOKUP("CAP/8D Closure Time",KPI_Thresholds!$A$2:$F$12,6,FALSE),IF(X92="Green",100,IF(X92="Amber",50,IF(X92="Red",0,"")))*VLOOKUP("Returns/Warranty Rate",KPI_Thresholds!$A$2:$F$12,6,FALSE))/100)</f>
        <v/>
      </c>
      <c r="Z92" s="16">
        <f>IF(A92="","",IF(OR(D92="Red",L92="Red"),"Conditional",IF(Y92&gt;=90,"Preferred",IF(Y92&gt;=75,"Approved","Conditional"))))</f>
        <v/>
      </c>
    </row>
    <row r="93">
      <c r="A93" s="16">
        <f>Monthly_Input!A93</f>
        <v/>
      </c>
      <c r="B93" s="17">
        <f>Monthly_Input!B93</f>
        <v/>
      </c>
      <c r="C93" s="18">
        <f>Monthly_Input!C93</f>
        <v/>
      </c>
      <c r="D93" s="16">
        <f>IF(C93="","",IF(VLOOKUP("On-Time Delivery (OTD)",KPI_Thresholds!$A$2:$F$12,2,FALSE)="HIGH",IF(C93&gt;=VLOOKUP("On-Time Delivery (OTD)",KPI_Thresholds!$A$2:$F$12,3,FALSE),"Green",IF(C93&gt;=VLOOKUP("On-Time Delivery (OTD)",KPI_Thresholds!$A$2:$F$12,4,FALSE),"Amber","Red")),IF(VLOOKUP("On-Time Delivery (OTD)",KPI_Thresholds!$A$2:$F$12,2,FALSE)="LOW",IF(C93&lt;=VLOOKUP("On-Time Delivery (OTD)",KPI_Thresholds!$A$2:$F$12,3,FALSE),"Green",IF(C93&lt;=VLOOKUP("On-Time Delivery (OTD)",KPI_Thresholds!$A$2:$F$12,4,FALSE),"Amber","Red")),IF(ABS(C93)&lt;=VLOOKUP("On-Time Delivery (OTD)",KPI_Thresholds!$A$2:$F$12,3,FALSE),"Green",IF(ABS(C93)&lt;=VLOOKUP("On-Time Delivery (OTD)",KPI_Thresholds!$A$2:$F$12,4,FALSE),"Amber","Red")))))</f>
        <v/>
      </c>
      <c r="E93" s="19">
        <f>Monthly_Input!D93</f>
        <v/>
      </c>
      <c r="F93" s="16">
        <f>IF(E93="","",IF(VLOOKUP("PPM (defective units)",KPI_Thresholds!$A$2:$F$12,2,FALSE)="HIGH",IF(E93&gt;=VLOOKUP("PPM (defective units)",KPI_Thresholds!$A$2:$F$12,3,FALSE),"Green",IF(E93&gt;=VLOOKUP("PPM (defective units)",KPI_Thresholds!$A$2:$F$12,4,FALSE),"Amber","Red")),IF(VLOOKUP("PPM (defective units)",KPI_Thresholds!$A$2:$F$12,2,FALSE)="LOW",IF(E93&lt;=VLOOKUP("PPM (defective units)",KPI_Thresholds!$A$2:$F$12,3,FALSE),"Green",IF(E93&lt;=VLOOKUP("PPM (defective units)",KPI_Thresholds!$A$2:$F$12,4,FALSE),"Amber","Red")),IF(ABS(E93)&lt;=VLOOKUP("PPM (defective units)",KPI_Thresholds!$A$2:$F$12,3,FALSE),"Green",IF(ABS(E93)&lt;=VLOOKUP("PPM (defective units)",KPI_Thresholds!$A$2:$F$12,4,FALSE),"Amber","Red")))))</f>
        <v/>
      </c>
      <c r="G93" s="18">
        <f>Monthly_Input!E93</f>
        <v/>
      </c>
      <c r="H93" s="16">
        <f>IF(G93="","",IF(VLOOKUP("AQL Acceptance Rate",KPI_Thresholds!$A$2:$F$12,2,FALSE)="HIGH",IF(G93&gt;=VLOOKUP("AQL Acceptance Rate",KPI_Thresholds!$A$2:$F$12,3,FALSE),"Green",IF(G93&gt;=VLOOKUP("AQL Acceptance Rate",KPI_Thresholds!$A$2:$F$12,4,FALSE),"Amber","Red")),IF(VLOOKUP("AQL Acceptance Rate",KPI_Thresholds!$A$2:$F$12,2,FALSE)="LOW",IF(G93&lt;=VLOOKUP("AQL Acceptance Rate",KPI_Thresholds!$A$2:$F$12,3,FALSE),"Green",IF(G93&lt;=VLOOKUP("AQL Acceptance Rate",KPI_Thresholds!$A$2:$F$12,4,FALSE),"Amber","Red")),IF(ABS(G93)&lt;=VLOOKUP("AQL Acceptance Rate",KPI_Thresholds!$A$2:$F$12,3,FALSE),"Green",IF(ABS(G93)&lt;=VLOOKUP("AQL Acceptance Rate",KPI_Thresholds!$A$2:$F$12,4,FALSE),"Amber","Red")))))</f>
        <v/>
      </c>
      <c r="I93" s="18">
        <f>Monthly_Input!F93</f>
        <v/>
      </c>
      <c r="J93" s="16">
        <f>IF(I93="","",IF(VLOOKUP("COPQ % of spend",KPI_Thresholds!$A$2:$F$12,2,FALSE)="HIGH",IF(I93&gt;=VLOOKUP("COPQ % of spend",KPI_Thresholds!$A$2:$F$12,3,FALSE),"Green",IF(I93&gt;=VLOOKUP("COPQ % of spend",KPI_Thresholds!$A$2:$F$12,4,FALSE),"Amber","Red")),IF(VLOOKUP("COPQ % of spend",KPI_Thresholds!$A$2:$F$12,2,FALSE)="LOW",IF(I93&lt;=VLOOKUP("COPQ % of spend",KPI_Thresholds!$A$2:$F$12,3,FALSE),"Green",IF(I93&lt;=VLOOKUP("COPQ % of spend",KPI_Thresholds!$A$2:$F$12,4,FALSE),"Amber","Red")),IF(ABS(I93)&lt;=VLOOKUP("COPQ % of spend",KPI_Thresholds!$A$2:$F$12,3,FALSE),"Green",IF(ABS(I93)&lt;=VLOOKUP("COPQ % of spend",KPI_Thresholds!$A$2:$F$12,4,FALSE),"Amber","Red")))))</f>
        <v/>
      </c>
      <c r="K93" s="18">
        <f>Monthly_Input!G93</f>
        <v/>
      </c>
      <c r="L93" s="16">
        <f>IF(K93="","",IF(VLOOKUP("Compliance Pass Rate",KPI_Thresholds!$A$2:$F$12,2,FALSE)="HIGH",IF(K93&gt;=VLOOKUP("Compliance Pass Rate",KPI_Thresholds!$A$2:$F$12,3,FALSE),"Green",IF(K93&gt;=VLOOKUP("Compliance Pass Rate",KPI_Thresholds!$A$2:$F$12,4,FALSE),"Amber","Red")),IF(VLOOKUP("Compliance Pass Rate",KPI_Thresholds!$A$2:$F$12,2,FALSE)="LOW",IF(K93&lt;=VLOOKUP("Compliance Pass Rate",KPI_Thresholds!$A$2:$F$12,3,FALSE),"Green",IF(K93&lt;=VLOOKUP("Compliance Pass Rate",KPI_Thresholds!$A$2:$F$12,4,FALSE),"Amber","Red")),IF(ABS(K93)&lt;=VLOOKUP("Compliance Pass Rate",KPI_Thresholds!$A$2:$F$12,3,FALSE),"Green",IF(ABS(K93)&lt;=VLOOKUP("Compliance Pass Rate",KPI_Thresholds!$A$2:$F$12,4,FALSE),"Amber","Red")))))</f>
        <v/>
      </c>
      <c r="M93" s="18">
        <f>Monthly_Input!H93</f>
        <v/>
      </c>
      <c r="N93" s="16">
        <f>IF(M93="","",IF(VLOOKUP("Documentation Accuracy",KPI_Thresholds!$A$2:$F$12,2,FALSE)="HIGH",IF(M93&gt;=VLOOKUP("Documentation Accuracy",KPI_Thresholds!$A$2:$F$12,3,FALSE),"Green",IF(M93&gt;=VLOOKUP("Documentation Accuracy",KPI_Thresholds!$A$2:$F$12,4,FALSE),"Amber","Red")),IF(VLOOKUP("Documentation Accuracy",KPI_Thresholds!$A$2:$F$12,2,FALSE)="LOW",IF(M93&lt;=VLOOKUP("Documentation Accuracy",KPI_Thresholds!$A$2:$F$12,3,FALSE),"Green",IF(M93&lt;=VLOOKUP("Documentation Accuracy",KPI_Thresholds!$A$2:$F$12,4,FALSE),"Amber","Red")),IF(ABS(M93)&lt;=VLOOKUP("Documentation Accuracy",KPI_Thresholds!$A$2:$F$12,3,FALSE),"Green",IF(ABS(M93)&lt;=VLOOKUP("Documentation Accuracy",KPI_Thresholds!$A$2:$F$12,4,FALSE),"Amber","Red")))))</f>
        <v/>
      </c>
      <c r="O93" s="18">
        <f>Monthly_Input!K93</f>
        <v/>
      </c>
      <c r="P93" s="16">
        <f>IF(O93="","",IF(VLOOKUP("Lead Time Variance %",KPI_Thresholds!$A$2:$F$12,2,FALSE)="HIGH",IF(O93&gt;=VLOOKUP("Lead Time Variance %",KPI_Thresholds!$A$2:$F$12,3,FALSE),"Green",IF(O93&gt;=VLOOKUP("Lead Time Variance %",KPI_Thresholds!$A$2:$F$12,4,FALSE),"Amber","Red")),IF(VLOOKUP("Lead Time Variance %",KPI_Thresholds!$A$2:$F$12,2,FALSE)="LOW",IF(O93&lt;=VLOOKUP("Lead Time Variance %",KPI_Thresholds!$A$2:$F$12,3,FALSE),"Green",IF(O93&lt;=VLOOKUP("Lead Time Variance %",KPI_Thresholds!$A$2:$F$12,4,FALSE),"Amber","Red")),IF(ABS(O93)&lt;=VLOOKUP("Lead Time Variance %",KPI_Thresholds!$A$2:$F$12,3,FALSE),"Green",IF(ABS(O93)&lt;=VLOOKUP("Lead Time Variance %",KPI_Thresholds!$A$2:$F$12,4,FALSE),"Amber","Red")))))</f>
        <v/>
      </c>
      <c r="Q93" s="18">
        <f>Monthly_Input!N93</f>
        <v/>
      </c>
      <c r="R93" s="16">
        <f>IF(Q93="","",IF(VLOOKUP("Price Variance vs PO",KPI_Thresholds!$A$2:$F$12,2,FALSE)="HIGH",IF(Q93&gt;=VLOOKUP("Price Variance vs PO",KPI_Thresholds!$A$2:$F$12,3,FALSE),"Green",IF(Q93&gt;=VLOOKUP("Price Variance vs PO",KPI_Thresholds!$A$2:$F$12,4,FALSE),"Amber","Red")),IF(VLOOKUP("Price Variance vs PO",KPI_Thresholds!$A$2:$F$12,2,FALSE)="LOW",IF(Q93&lt;=VLOOKUP("Price Variance vs PO",KPI_Thresholds!$A$2:$F$12,3,FALSE),"Green",IF(Q93&lt;=VLOOKUP("Price Variance vs PO",KPI_Thresholds!$A$2:$F$12,4,FALSE),"Amber","Red")),IF(ABS(Q93)&lt;=VLOOKUP("Price Variance vs PO",KPI_Thresholds!$A$2:$F$12,3,FALSE),"Green",IF(ABS(Q93)&lt;=VLOOKUP("Price Variance vs PO",KPI_Thresholds!$A$2:$F$12,4,FALSE),"Amber","Red")))))</f>
        <v/>
      </c>
      <c r="S93" s="19">
        <f>Monthly_Input!O93</f>
        <v/>
      </c>
      <c r="T93" s="16">
        <f>IF(S93="","",IF(VLOOKUP("NCR Acknowledge Time",KPI_Thresholds!$A$2:$F$12,2,FALSE)="HIGH",IF(S93&gt;=VLOOKUP("NCR Acknowledge Time",KPI_Thresholds!$A$2:$F$12,3,FALSE),"Green",IF(S93&gt;=VLOOKUP("NCR Acknowledge Time",KPI_Thresholds!$A$2:$F$12,4,FALSE),"Amber","Red")),IF(VLOOKUP("NCR Acknowledge Time",KPI_Thresholds!$A$2:$F$12,2,FALSE)="LOW",IF(S93&lt;=VLOOKUP("NCR Acknowledge Time",KPI_Thresholds!$A$2:$F$12,3,FALSE),"Green",IF(S93&lt;=VLOOKUP("NCR Acknowledge Time",KPI_Thresholds!$A$2:$F$12,4,FALSE),"Amber","Red")),IF(ABS(S93)&lt;=VLOOKUP("NCR Acknowledge Time",KPI_Thresholds!$A$2:$F$12,3,FALSE),"Green",IF(ABS(S93)&lt;=VLOOKUP("NCR Acknowledge Time",KPI_Thresholds!$A$2:$F$12,4,FALSE),"Amber","Red")))))</f>
        <v/>
      </c>
      <c r="U93" s="19">
        <f>Monthly_Input!P93</f>
        <v/>
      </c>
      <c r="V93" s="16">
        <f>IF(U93="","",IF(VLOOKUP("CAP/8D Closure Time",KPI_Thresholds!$A$2:$F$12,2,FALSE)="HIGH",IF(U93&gt;=VLOOKUP("CAP/8D Closure Time",KPI_Thresholds!$A$2:$F$12,3,FALSE),"Green",IF(U93&gt;=VLOOKUP("CAP/8D Closure Time",KPI_Thresholds!$A$2:$F$12,4,FALSE),"Amber","Red")),IF(VLOOKUP("CAP/8D Closure Time",KPI_Thresholds!$A$2:$F$12,2,FALSE)="LOW",IF(U93&lt;=VLOOKUP("CAP/8D Closure Time",KPI_Thresholds!$A$2:$F$12,3,FALSE),"Green",IF(U93&lt;=VLOOKUP("CAP/8D Closure Time",KPI_Thresholds!$A$2:$F$12,4,FALSE),"Amber","Red")),IF(ABS(U93)&lt;=VLOOKUP("CAP/8D Closure Time",KPI_Thresholds!$A$2:$F$12,3,FALSE),"Green",IF(ABS(U93)&lt;=VLOOKUP("CAP/8D Closure Time",KPI_Thresholds!$A$2:$F$12,4,FALSE),"Amber","Red")))))</f>
        <v/>
      </c>
      <c r="W93" s="18">
        <f>Monthly_Input!Q93</f>
        <v/>
      </c>
      <c r="X93" s="16">
        <f>IF(W93="","",IF(VLOOKUP("Returns/Warranty Rate",KPI_Thresholds!$A$2:$F$12,2,FALSE)="HIGH",IF(W93&gt;=VLOOKUP("Returns/Warranty Rate",KPI_Thresholds!$A$2:$F$12,3,FALSE),"Green",IF(W93&gt;=VLOOKUP("Returns/Warranty Rate",KPI_Thresholds!$A$2:$F$12,4,FALSE),"Amber","Red")),IF(VLOOKUP("Returns/Warranty Rate",KPI_Thresholds!$A$2:$F$12,2,FALSE)="LOW",IF(W93&lt;=VLOOKUP("Returns/Warranty Rate",KPI_Thresholds!$A$2:$F$12,3,FALSE),"Green",IF(W93&lt;=VLOOKUP("Returns/Warranty Rate",KPI_Thresholds!$A$2:$F$12,4,FALSE),"Amber","Red")),IF(ABS(W93)&lt;=VLOOKUP("Returns/Warranty Rate",KPI_Thresholds!$A$2:$F$12,3,FALSE),"Green",IF(ABS(W93)&lt;=VLOOKUP("Returns/Warranty Rate",KPI_Thresholds!$A$2:$F$12,4,FALSE),"Amber","Red")))))</f>
        <v/>
      </c>
      <c r="Y93" s="20">
        <f>IF(A93="","",SUM(IF(D93="Green",100,IF(D93="Amber",50,IF(D93="Red",0,"")))*VLOOKUP("On-Time Delivery (OTD)",KPI_Thresholds!$A$2:$F$12,6,FALSE),IF(F93="Green",100,IF(F93="Amber",50,IF(F93="Red",0,"")))*VLOOKUP("PPM (defective units)",KPI_Thresholds!$A$2:$F$12,6,FALSE),IF(H93="Green",100,IF(H93="Amber",50,IF(H93="Red",0,"")))*VLOOKUP("AQL Acceptance Rate",KPI_Thresholds!$A$2:$F$12,6,FALSE),IF(J93="Green",100,IF(J93="Amber",50,IF(J93="Red",0,"")))*VLOOKUP("COPQ % of spend",KPI_Thresholds!$A$2:$F$12,6,FALSE),IF(L93="Green",100,IF(L93="Amber",50,IF(L93="Red",0,"")))*VLOOKUP("Compliance Pass Rate",KPI_Thresholds!$A$2:$F$12,6,FALSE),IF(N93="Green",100,IF(N93="Amber",50,IF(N93="Red",0,"")))*VLOOKUP("Documentation Accuracy",KPI_Thresholds!$A$2:$F$12,6,FALSE),IF(P93="Green",100,IF(P93="Amber",50,IF(P93="Red",0,"")))*VLOOKUP("Lead Time Variance %",KPI_Thresholds!$A$2:$F$12,6,FALSE),IF(R93="Green",100,IF(R93="Amber",50,IF(R93="Red",0,"")))*VLOOKUP("Price Variance vs PO",KPI_Thresholds!$A$2:$F$12,6,FALSE),IF(T93="Green",100,IF(T93="Amber",50,IF(T93="Red",0,"")))*VLOOKUP("NCR Acknowledge Time",KPI_Thresholds!$A$2:$F$12,6,FALSE),IF(V93="Green",100,IF(V93="Amber",50,IF(V93="Red",0,"")))*VLOOKUP("CAP/8D Closure Time",KPI_Thresholds!$A$2:$F$12,6,FALSE),IF(X93="Green",100,IF(X93="Amber",50,IF(X93="Red",0,"")))*VLOOKUP("Returns/Warranty Rate",KPI_Thresholds!$A$2:$F$12,6,FALSE))/100)</f>
        <v/>
      </c>
      <c r="Z93" s="16">
        <f>IF(A93="","",IF(OR(D93="Red",L93="Red"),"Conditional",IF(Y93&gt;=90,"Preferred",IF(Y93&gt;=75,"Approved","Conditional"))))</f>
        <v/>
      </c>
    </row>
    <row r="94">
      <c r="A94" s="16">
        <f>Monthly_Input!A94</f>
        <v/>
      </c>
      <c r="B94" s="17">
        <f>Monthly_Input!B94</f>
        <v/>
      </c>
      <c r="C94" s="18">
        <f>Monthly_Input!C94</f>
        <v/>
      </c>
      <c r="D94" s="16">
        <f>IF(C94="","",IF(VLOOKUP("On-Time Delivery (OTD)",KPI_Thresholds!$A$2:$F$12,2,FALSE)="HIGH",IF(C94&gt;=VLOOKUP("On-Time Delivery (OTD)",KPI_Thresholds!$A$2:$F$12,3,FALSE),"Green",IF(C94&gt;=VLOOKUP("On-Time Delivery (OTD)",KPI_Thresholds!$A$2:$F$12,4,FALSE),"Amber","Red")),IF(VLOOKUP("On-Time Delivery (OTD)",KPI_Thresholds!$A$2:$F$12,2,FALSE)="LOW",IF(C94&lt;=VLOOKUP("On-Time Delivery (OTD)",KPI_Thresholds!$A$2:$F$12,3,FALSE),"Green",IF(C94&lt;=VLOOKUP("On-Time Delivery (OTD)",KPI_Thresholds!$A$2:$F$12,4,FALSE),"Amber","Red")),IF(ABS(C94)&lt;=VLOOKUP("On-Time Delivery (OTD)",KPI_Thresholds!$A$2:$F$12,3,FALSE),"Green",IF(ABS(C94)&lt;=VLOOKUP("On-Time Delivery (OTD)",KPI_Thresholds!$A$2:$F$12,4,FALSE),"Amber","Red")))))</f>
        <v/>
      </c>
      <c r="E94" s="19">
        <f>Monthly_Input!D94</f>
        <v/>
      </c>
      <c r="F94" s="16">
        <f>IF(E94="","",IF(VLOOKUP("PPM (defective units)",KPI_Thresholds!$A$2:$F$12,2,FALSE)="HIGH",IF(E94&gt;=VLOOKUP("PPM (defective units)",KPI_Thresholds!$A$2:$F$12,3,FALSE),"Green",IF(E94&gt;=VLOOKUP("PPM (defective units)",KPI_Thresholds!$A$2:$F$12,4,FALSE),"Amber","Red")),IF(VLOOKUP("PPM (defective units)",KPI_Thresholds!$A$2:$F$12,2,FALSE)="LOW",IF(E94&lt;=VLOOKUP("PPM (defective units)",KPI_Thresholds!$A$2:$F$12,3,FALSE),"Green",IF(E94&lt;=VLOOKUP("PPM (defective units)",KPI_Thresholds!$A$2:$F$12,4,FALSE),"Amber","Red")),IF(ABS(E94)&lt;=VLOOKUP("PPM (defective units)",KPI_Thresholds!$A$2:$F$12,3,FALSE),"Green",IF(ABS(E94)&lt;=VLOOKUP("PPM (defective units)",KPI_Thresholds!$A$2:$F$12,4,FALSE),"Amber","Red")))))</f>
        <v/>
      </c>
      <c r="G94" s="18">
        <f>Monthly_Input!E94</f>
        <v/>
      </c>
      <c r="H94" s="16">
        <f>IF(G94="","",IF(VLOOKUP("AQL Acceptance Rate",KPI_Thresholds!$A$2:$F$12,2,FALSE)="HIGH",IF(G94&gt;=VLOOKUP("AQL Acceptance Rate",KPI_Thresholds!$A$2:$F$12,3,FALSE),"Green",IF(G94&gt;=VLOOKUP("AQL Acceptance Rate",KPI_Thresholds!$A$2:$F$12,4,FALSE),"Amber","Red")),IF(VLOOKUP("AQL Acceptance Rate",KPI_Thresholds!$A$2:$F$12,2,FALSE)="LOW",IF(G94&lt;=VLOOKUP("AQL Acceptance Rate",KPI_Thresholds!$A$2:$F$12,3,FALSE),"Green",IF(G94&lt;=VLOOKUP("AQL Acceptance Rate",KPI_Thresholds!$A$2:$F$12,4,FALSE),"Amber","Red")),IF(ABS(G94)&lt;=VLOOKUP("AQL Acceptance Rate",KPI_Thresholds!$A$2:$F$12,3,FALSE),"Green",IF(ABS(G94)&lt;=VLOOKUP("AQL Acceptance Rate",KPI_Thresholds!$A$2:$F$12,4,FALSE),"Amber","Red")))))</f>
        <v/>
      </c>
      <c r="I94" s="18">
        <f>Monthly_Input!F94</f>
        <v/>
      </c>
      <c r="J94" s="16">
        <f>IF(I94="","",IF(VLOOKUP("COPQ % of spend",KPI_Thresholds!$A$2:$F$12,2,FALSE)="HIGH",IF(I94&gt;=VLOOKUP("COPQ % of spend",KPI_Thresholds!$A$2:$F$12,3,FALSE),"Green",IF(I94&gt;=VLOOKUP("COPQ % of spend",KPI_Thresholds!$A$2:$F$12,4,FALSE),"Amber","Red")),IF(VLOOKUP("COPQ % of spend",KPI_Thresholds!$A$2:$F$12,2,FALSE)="LOW",IF(I94&lt;=VLOOKUP("COPQ % of spend",KPI_Thresholds!$A$2:$F$12,3,FALSE),"Green",IF(I94&lt;=VLOOKUP("COPQ % of spend",KPI_Thresholds!$A$2:$F$12,4,FALSE),"Amber","Red")),IF(ABS(I94)&lt;=VLOOKUP("COPQ % of spend",KPI_Thresholds!$A$2:$F$12,3,FALSE),"Green",IF(ABS(I94)&lt;=VLOOKUP("COPQ % of spend",KPI_Thresholds!$A$2:$F$12,4,FALSE),"Amber","Red")))))</f>
        <v/>
      </c>
      <c r="K94" s="18">
        <f>Monthly_Input!G94</f>
        <v/>
      </c>
      <c r="L94" s="16">
        <f>IF(K94="","",IF(VLOOKUP("Compliance Pass Rate",KPI_Thresholds!$A$2:$F$12,2,FALSE)="HIGH",IF(K94&gt;=VLOOKUP("Compliance Pass Rate",KPI_Thresholds!$A$2:$F$12,3,FALSE),"Green",IF(K94&gt;=VLOOKUP("Compliance Pass Rate",KPI_Thresholds!$A$2:$F$12,4,FALSE),"Amber","Red")),IF(VLOOKUP("Compliance Pass Rate",KPI_Thresholds!$A$2:$F$12,2,FALSE)="LOW",IF(K94&lt;=VLOOKUP("Compliance Pass Rate",KPI_Thresholds!$A$2:$F$12,3,FALSE),"Green",IF(K94&lt;=VLOOKUP("Compliance Pass Rate",KPI_Thresholds!$A$2:$F$12,4,FALSE),"Amber","Red")),IF(ABS(K94)&lt;=VLOOKUP("Compliance Pass Rate",KPI_Thresholds!$A$2:$F$12,3,FALSE),"Green",IF(ABS(K94)&lt;=VLOOKUP("Compliance Pass Rate",KPI_Thresholds!$A$2:$F$12,4,FALSE),"Amber","Red")))))</f>
        <v/>
      </c>
      <c r="M94" s="18">
        <f>Monthly_Input!H94</f>
        <v/>
      </c>
      <c r="N94" s="16">
        <f>IF(M94="","",IF(VLOOKUP("Documentation Accuracy",KPI_Thresholds!$A$2:$F$12,2,FALSE)="HIGH",IF(M94&gt;=VLOOKUP("Documentation Accuracy",KPI_Thresholds!$A$2:$F$12,3,FALSE),"Green",IF(M94&gt;=VLOOKUP("Documentation Accuracy",KPI_Thresholds!$A$2:$F$12,4,FALSE),"Amber","Red")),IF(VLOOKUP("Documentation Accuracy",KPI_Thresholds!$A$2:$F$12,2,FALSE)="LOW",IF(M94&lt;=VLOOKUP("Documentation Accuracy",KPI_Thresholds!$A$2:$F$12,3,FALSE),"Green",IF(M94&lt;=VLOOKUP("Documentation Accuracy",KPI_Thresholds!$A$2:$F$12,4,FALSE),"Amber","Red")),IF(ABS(M94)&lt;=VLOOKUP("Documentation Accuracy",KPI_Thresholds!$A$2:$F$12,3,FALSE),"Green",IF(ABS(M94)&lt;=VLOOKUP("Documentation Accuracy",KPI_Thresholds!$A$2:$F$12,4,FALSE),"Amber","Red")))))</f>
        <v/>
      </c>
      <c r="O94" s="18">
        <f>Monthly_Input!K94</f>
        <v/>
      </c>
      <c r="P94" s="16">
        <f>IF(O94="","",IF(VLOOKUP("Lead Time Variance %",KPI_Thresholds!$A$2:$F$12,2,FALSE)="HIGH",IF(O94&gt;=VLOOKUP("Lead Time Variance %",KPI_Thresholds!$A$2:$F$12,3,FALSE),"Green",IF(O94&gt;=VLOOKUP("Lead Time Variance %",KPI_Thresholds!$A$2:$F$12,4,FALSE),"Amber","Red")),IF(VLOOKUP("Lead Time Variance %",KPI_Thresholds!$A$2:$F$12,2,FALSE)="LOW",IF(O94&lt;=VLOOKUP("Lead Time Variance %",KPI_Thresholds!$A$2:$F$12,3,FALSE),"Green",IF(O94&lt;=VLOOKUP("Lead Time Variance %",KPI_Thresholds!$A$2:$F$12,4,FALSE),"Amber","Red")),IF(ABS(O94)&lt;=VLOOKUP("Lead Time Variance %",KPI_Thresholds!$A$2:$F$12,3,FALSE),"Green",IF(ABS(O94)&lt;=VLOOKUP("Lead Time Variance %",KPI_Thresholds!$A$2:$F$12,4,FALSE),"Amber","Red")))))</f>
        <v/>
      </c>
      <c r="Q94" s="18">
        <f>Monthly_Input!N94</f>
        <v/>
      </c>
      <c r="R94" s="16">
        <f>IF(Q94="","",IF(VLOOKUP("Price Variance vs PO",KPI_Thresholds!$A$2:$F$12,2,FALSE)="HIGH",IF(Q94&gt;=VLOOKUP("Price Variance vs PO",KPI_Thresholds!$A$2:$F$12,3,FALSE),"Green",IF(Q94&gt;=VLOOKUP("Price Variance vs PO",KPI_Thresholds!$A$2:$F$12,4,FALSE),"Amber","Red")),IF(VLOOKUP("Price Variance vs PO",KPI_Thresholds!$A$2:$F$12,2,FALSE)="LOW",IF(Q94&lt;=VLOOKUP("Price Variance vs PO",KPI_Thresholds!$A$2:$F$12,3,FALSE),"Green",IF(Q94&lt;=VLOOKUP("Price Variance vs PO",KPI_Thresholds!$A$2:$F$12,4,FALSE),"Amber","Red")),IF(ABS(Q94)&lt;=VLOOKUP("Price Variance vs PO",KPI_Thresholds!$A$2:$F$12,3,FALSE),"Green",IF(ABS(Q94)&lt;=VLOOKUP("Price Variance vs PO",KPI_Thresholds!$A$2:$F$12,4,FALSE),"Amber","Red")))))</f>
        <v/>
      </c>
      <c r="S94" s="19">
        <f>Monthly_Input!O94</f>
        <v/>
      </c>
      <c r="T94" s="16">
        <f>IF(S94="","",IF(VLOOKUP("NCR Acknowledge Time",KPI_Thresholds!$A$2:$F$12,2,FALSE)="HIGH",IF(S94&gt;=VLOOKUP("NCR Acknowledge Time",KPI_Thresholds!$A$2:$F$12,3,FALSE),"Green",IF(S94&gt;=VLOOKUP("NCR Acknowledge Time",KPI_Thresholds!$A$2:$F$12,4,FALSE),"Amber","Red")),IF(VLOOKUP("NCR Acknowledge Time",KPI_Thresholds!$A$2:$F$12,2,FALSE)="LOW",IF(S94&lt;=VLOOKUP("NCR Acknowledge Time",KPI_Thresholds!$A$2:$F$12,3,FALSE),"Green",IF(S94&lt;=VLOOKUP("NCR Acknowledge Time",KPI_Thresholds!$A$2:$F$12,4,FALSE),"Amber","Red")),IF(ABS(S94)&lt;=VLOOKUP("NCR Acknowledge Time",KPI_Thresholds!$A$2:$F$12,3,FALSE),"Green",IF(ABS(S94)&lt;=VLOOKUP("NCR Acknowledge Time",KPI_Thresholds!$A$2:$F$12,4,FALSE),"Amber","Red")))))</f>
        <v/>
      </c>
      <c r="U94" s="19">
        <f>Monthly_Input!P94</f>
        <v/>
      </c>
      <c r="V94" s="16">
        <f>IF(U94="","",IF(VLOOKUP("CAP/8D Closure Time",KPI_Thresholds!$A$2:$F$12,2,FALSE)="HIGH",IF(U94&gt;=VLOOKUP("CAP/8D Closure Time",KPI_Thresholds!$A$2:$F$12,3,FALSE),"Green",IF(U94&gt;=VLOOKUP("CAP/8D Closure Time",KPI_Thresholds!$A$2:$F$12,4,FALSE),"Amber","Red")),IF(VLOOKUP("CAP/8D Closure Time",KPI_Thresholds!$A$2:$F$12,2,FALSE)="LOW",IF(U94&lt;=VLOOKUP("CAP/8D Closure Time",KPI_Thresholds!$A$2:$F$12,3,FALSE),"Green",IF(U94&lt;=VLOOKUP("CAP/8D Closure Time",KPI_Thresholds!$A$2:$F$12,4,FALSE),"Amber","Red")),IF(ABS(U94)&lt;=VLOOKUP("CAP/8D Closure Time",KPI_Thresholds!$A$2:$F$12,3,FALSE),"Green",IF(ABS(U94)&lt;=VLOOKUP("CAP/8D Closure Time",KPI_Thresholds!$A$2:$F$12,4,FALSE),"Amber","Red")))))</f>
        <v/>
      </c>
      <c r="W94" s="18">
        <f>Monthly_Input!Q94</f>
        <v/>
      </c>
      <c r="X94" s="16">
        <f>IF(W94="","",IF(VLOOKUP("Returns/Warranty Rate",KPI_Thresholds!$A$2:$F$12,2,FALSE)="HIGH",IF(W94&gt;=VLOOKUP("Returns/Warranty Rate",KPI_Thresholds!$A$2:$F$12,3,FALSE),"Green",IF(W94&gt;=VLOOKUP("Returns/Warranty Rate",KPI_Thresholds!$A$2:$F$12,4,FALSE),"Amber","Red")),IF(VLOOKUP("Returns/Warranty Rate",KPI_Thresholds!$A$2:$F$12,2,FALSE)="LOW",IF(W94&lt;=VLOOKUP("Returns/Warranty Rate",KPI_Thresholds!$A$2:$F$12,3,FALSE),"Green",IF(W94&lt;=VLOOKUP("Returns/Warranty Rate",KPI_Thresholds!$A$2:$F$12,4,FALSE),"Amber","Red")),IF(ABS(W94)&lt;=VLOOKUP("Returns/Warranty Rate",KPI_Thresholds!$A$2:$F$12,3,FALSE),"Green",IF(ABS(W94)&lt;=VLOOKUP("Returns/Warranty Rate",KPI_Thresholds!$A$2:$F$12,4,FALSE),"Amber","Red")))))</f>
        <v/>
      </c>
      <c r="Y94" s="20">
        <f>IF(A94="","",SUM(IF(D94="Green",100,IF(D94="Amber",50,IF(D94="Red",0,"")))*VLOOKUP("On-Time Delivery (OTD)",KPI_Thresholds!$A$2:$F$12,6,FALSE),IF(F94="Green",100,IF(F94="Amber",50,IF(F94="Red",0,"")))*VLOOKUP("PPM (defective units)",KPI_Thresholds!$A$2:$F$12,6,FALSE),IF(H94="Green",100,IF(H94="Amber",50,IF(H94="Red",0,"")))*VLOOKUP("AQL Acceptance Rate",KPI_Thresholds!$A$2:$F$12,6,FALSE),IF(J94="Green",100,IF(J94="Amber",50,IF(J94="Red",0,"")))*VLOOKUP("COPQ % of spend",KPI_Thresholds!$A$2:$F$12,6,FALSE),IF(L94="Green",100,IF(L94="Amber",50,IF(L94="Red",0,"")))*VLOOKUP("Compliance Pass Rate",KPI_Thresholds!$A$2:$F$12,6,FALSE),IF(N94="Green",100,IF(N94="Amber",50,IF(N94="Red",0,"")))*VLOOKUP("Documentation Accuracy",KPI_Thresholds!$A$2:$F$12,6,FALSE),IF(P94="Green",100,IF(P94="Amber",50,IF(P94="Red",0,"")))*VLOOKUP("Lead Time Variance %",KPI_Thresholds!$A$2:$F$12,6,FALSE),IF(R94="Green",100,IF(R94="Amber",50,IF(R94="Red",0,"")))*VLOOKUP("Price Variance vs PO",KPI_Thresholds!$A$2:$F$12,6,FALSE),IF(T94="Green",100,IF(T94="Amber",50,IF(T94="Red",0,"")))*VLOOKUP("NCR Acknowledge Time",KPI_Thresholds!$A$2:$F$12,6,FALSE),IF(V94="Green",100,IF(V94="Amber",50,IF(V94="Red",0,"")))*VLOOKUP("CAP/8D Closure Time",KPI_Thresholds!$A$2:$F$12,6,FALSE),IF(X94="Green",100,IF(X94="Amber",50,IF(X94="Red",0,"")))*VLOOKUP("Returns/Warranty Rate",KPI_Thresholds!$A$2:$F$12,6,FALSE))/100)</f>
        <v/>
      </c>
      <c r="Z94" s="16">
        <f>IF(A94="","",IF(OR(D94="Red",L94="Red"),"Conditional",IF(Y94&gt;=90,"Preferred",IF(Y94&gt;=75,"Approved","Conditional"))))</f>
        <v/>
      </c>
    </row>
    <row r="95">
      <c r="A95" s="16">
        <f>Monthly_Input!A95</f>
        <v/>
      </c>
      <c r="B95" s="17">
        <f>Monthly_Input!B95</f>
        <v/>
      </c>
      <c r="C95" s="18">
        <f>Monthly_Input!C95</f>
        <v/>
      </c>
      <c r="D95" s="16">
        <f>IF(C95="","",IF(VLOOKUP("On-Time Delivery (OTD)",KPI_Thresholds!$A$2:$F$12,2,FALSE)="HIGH",IF(C95&gt;=VLOOKUP("On-Time Delivery (OTD)",KPI_Thresholds!$A$2:$F$12,3,FALSE),"Green",IF(C95&gt;=VLOOKUP("On-Time Delivery (OTD)",KPI_Thresholds!$A$2:$F$12,4,FALSE),"Amber","Red")),IF(VLOOKUP("On-Time Delivery (OTD)",KPI_Thresholds!$A$2:$F$12,2,FALSE)="LOW",IF(C95&lt;=VLOOKUP("On-Time Delivery (OTD)",KPI_Thresholds!$A$2:$F$12,3,FALSE),"Green",IF(C95&lt;=VLOOKUP("On-Time Delivery (OTD)",KPI_Thresholds!$A$2:$F$12,4,FALSE),"Amber","Red")),IF(ABS(C95)&lt;=VLOOKUP("On-Time Delivery (OTD)",KPI_Thresholds!$A$2:$F$12,3,FALSE),"Green",IF(ABS(C95)&lt;=VLOOKUP("On-Time Delivery (OTD)",KPI_Thresholds!$A$2:$F$12,4,FALSE),"Amber","Red")))))</f>
        <v/>
      </c>
      <c r="E95" s="19">
        <f>Monthly_Input!D95</f>
        <v/>
      </c>
      <c r="F95" s="16">
        <f>IF(E95="","",IF(VLOOKUP("PPM (defective units)",KPI_Thresholds!$A$2:$F$12,2,FALSE)="HIGH",IF(E95&gt;=VLOOKUP("PPM (defective units)",KPI_Thresholds!$A$2:$F$12,3,FALSE),"Green",IF(E95&gt;=VLOOKUP("PPM (defective units)",KPI_Thresholds!$A$2:$F$12,4,FALSE),"Amber","Red")),IF(VLOOKUP("PPM (defective units)",KPI_Thresholds!$A$2:$F$12,2,FALSE)="LOW",IF(E95&lt;=VLOOKUP("PPM (defective units)",KPI_Thresholds!$A$2:$F$12,3,FALSE),"Green",IF(E95&lt;=VLOOKUP("PPM (defective units)",KPI_Thresholds!$A$2:$F$12,4,FALSE),"Amber","Red")),IF(ABS(E95)&lt;=VLOOKUP("PPM (defective units)",KPI_Thresholds!$A$2:$F$12,3,FALSE),"Green",IF(ABS(E95)&lt;=VLOOKUP("PPM (defective units)",KPI_Thresholds!$A$2:$F$12,4,FALSE),"Amber","Red")))))</f>
        <v/>
      </c>
      <c r="G95" s="18">
        <f>Monthly_Input!E95</f>
        <v/>
      </c>
      <c r="H95" s="16">
        <f>IF(G95="","",IF(VLOOKUP("AQL Acceptance Rate",KPI_Thresholds!$A$2:$F$12,2,FALSE)="HIGH",IF(G95&gt;=VLOOKUP("AQL Acceptance Rate",KPI_Thresholds!$A$2:$F$12,3,FALSE),"Green",IF(G95&gt;=VLOOKUP("AQL Acceptance Rate",KPI_Thresholds!$A$2:$F$12,4,FALSE),"Amber","Red")),IF(VLOOKUP("AQL Acceptance Rate",KPI_Thresholds!$A$2:$F$12,2,FALSE)="LOW",IF(G95&lt;=VLOOKUP("AQL Acceptance Rate",KPI_Thresholds!$A$2:$F$12,3,FALSE),"Green",IF(G95&lt;=VLOOKUP("AQL Acceptance Rate",KPI_Thresholds!$A$2:$F$12,4,FALSE),"Amber","Red")),IF(ABS(G95)&lt;=VLOOKUP("AQL Acceptance Rate",KPI_Thresholds!$A$2:$F$12,3,FALSE),"Green",IF(ABS(G95)&lt;=VLOOKUP("AQL Acceptance Rate",KPI_Thresholds!$A$2:$F$12,4,FALSE),"Amber","Red")))))</f>
        <v/>
      </c>
      <c r="I95" s="18">
        <f>Monthly_Input!F95</f>
        <v/>
      </c>
      <c r="J95" s="16">
        <f>IF(I95="","",IF(VLOOKUP("COPQ % of spend",KPI_Thresholds!$A$2:$F$12,2,FALSE)="HIGH",IF(I95&gt;=VLOOKUP("COPQ % of spend",KPI_Thresholds!$A$2:$F$12,3,FALSE),"Green",IF(I95&gt;=VLOOKUP("COPQ % of spend",KPI_Thresholds!$A$2:$F$12,4,FALSE),"Amber","Red")),IF(VLOOKUP("COPQ % of spend",KPI_Thresholds!$A$2:$F$12,2,FALSE)="LOW",IF(I95&lt;=VLOOKUP("COPQ % of spend",KPI_Thresholds!$A$2:$F$12,3,FALSE),"Green",IF(I95&lt;=VLOOKUP("COPQ % of spend",KPI_Thresholds!$A$2:$F$12,4,FALSE),"Amber","Red")),IF(ABS(I95)&lt;=VLOOKUP("COPQ % of spend",KPI_Thresholds!$A$2:$F$12,3,FALSE),"Green",IF(ABS(I95)&lt;=VLOOKUP("COPQ % of spend",KPI_Thresholds!$A$2:$F$12,4,FALSE),"Amber","Red")))))</f>
        <v/>
      </c>
      <c r="K95" s="18">
        <f>Monthly_Input!G95</f>
        <v/>
      </c>
      <c r="L95" s="16">
        <f>IF(K95="","",IF(VLOOKUP("Compliance Pass Rate",KPI_Thresholds!$A$2:$F$12,2,FALSE)="HIGH",IF(K95&gt;=VLOOKUP("Compliance Pass Rate",KPI_Thresholds!$A$2:$F$12,3,FALSE),"Green",IF(K95&gt;=VLOOKUP("Compliance Pass Rate",KPI_Thresholds!$A$2:$F$12,4,FALSE),"Amber","Red")),IF(VLOOKUP("Compliance Pass Rate",KPI_Thresholds!$A$2:$F$12,2,FALSE)="LOW",IF(K95&lt;=VLOOKUP("Compliance Pass Rate",KPI_Thresholds!$A$2:$F$12,3,FALSE),"Green",IF(K95&lt;=VLOOKUP("Compliance Pass Rate",KPI_Thresholds!$A$2:$F$12,4,FALSE),"Amber","Red")),IF(ABS(K95)&lt;=VLOOKUP("Compliance Pass Rate",KPI_Thresholds!$A$2:$F$12,3,FALSE),"Green",IF(ABS(K95)&lt;=VLOOKUP("Compliance Pass Rate",KPI_Thresholds!$A$2:$F$12,4,FALSE),"Amber","Red")))))</f>
        <v/>
      </c>
      <c r="M95" s="18">
        <f>Monthly_Input!H95</f>
        <v/>
      </c>
      <c r="N95" s="16">
        <f>IF(M95="","",IF(VLOOKUP("Documentation Accuracy",KPI_Thresholds!$A$2:$F$12,2,FALSE)="HIGH",IF(M95&gt;=VLOOKUP("Documentation Accuracy",KPI_Thresholds!$A$2:$F$12,3,FALSE),"Green",IF(M95&gt;=VLOOKUP("Documentation Accuracy",KPI_Thresholds!$A$2:$F$12,4,FALSE),"Amber","Red")),IF(VLOOKUP("Documentation Accuracy",KPI_Thresholds!$A$2:$F$12,2,FALSE)="LOW",IF(M95&lt;=VLOOKUP("Documentation Accuracy",KPI_Thresholds!$A$2:$F$12,3,FALSE),"Green",IF(M95&lt;=VLOOKUP("Documentation Accuracy",KPI_Thresholds!$A$2:$F$12,4,FALSE),"Amber","Red")),IF(ABS(M95)&lt;=VLOOKUP("Documentation Accuracy",KPI_Thresholds!$A$2:$F$12,3,FALSE),"Green",IF(ABS(M95)&lt;=VLOOKUP("Documentation Accuracy",KPI_Thresholds!$A$2:$F$12,4,FALSE),"Amber","Red")))))</f>
        <v/>
      </c>
      <c r="O95" s="18">
        <f>Monthly_Input!K95</f>
        <v/>
      </c>
      <c r="P95" s="16">
        <f>IF(O95="","",IF(VLOOKUP("Lead Time Variance %",KPI_Thresholds!$A$2:$F$12,2,FALSE)="HIGH",IF(O95&gt;=VLOOKUP("Lead Time Variance %",KPI_Thresholds!$A$2:$F$12,3,FALSE),"Green",IF(O95&gt;=VLOOKUP("Lead Time Variance %",KPI_Thresholds!$A$2:$F$12,4,FALSE),"Amber","Red")),IF(VLOOKUP("Lead Time Variance %",KPI_Thresholds!$A$2:$F$12,2,FALSE)="LOW",IF(O95&lt;=VLOOKUP("Lead Time Variance %",KPI_Thresholds!$A$2:$F$12,3,FALSE),"Green",IF(O95&lt;=VLOOKUP("Lead Time Variance %",KPI_Thresholds!$A$2:$F$12,4,FALSE),"Amber","Red")),IF(ABS(O95)&lt;=VLOOKUP("Lead Time Variance %",KPI_Thresholds!$A$2:$F$12,3,FALSE),"Green",IF(ABS(O95)&lt;=VLOOKUP("Lead Time Variance %",KPI_Thresholds!$A$2:$F$12,4,FALSE),"Amber","Red")))))</f>
        <v/>
      </c>
      <c r="Q95" s="18">
        <f>Monthly_Input!N95</f>
        <v/>
      </c>
      <c r="R95" s="16">
        <f>IF(Q95="","",IF(VLOOKUP("Price Variance vs PO",KPI_Thresholds!$A$2:$F$12,2,FALSE)="HIGH",IF(Q95&gt;=VLOOKUP("Price Variance vs PO",KPI_Thresholds!$A$2:$F$12,3,FALSE),"Green",IF(Q95&gt;=VLOOKUP("Price Variance vs PO",KPI_Thresholds!$A$2:$F$12,4,FALSE),"Amber","Red")),IF(VLOOKUP("Price Variance vs PO",KPI_Thresholds!$A$2:$F$12,2,FALSE)="LOW",IF(Q95&lt;=VLOOKUP("Price Variance vs PO",KPI_Thresholds!$A$2:$F$12,3,FALSE),"Green",IF(Q95&lt;=VLOOKUP("Price Variance vs PO",KPI_Thresholds!$A$2:$F$12,4,FALSE),"Amber","Red")),IF(ABS(Q95)&lt;=VLOOKUP("Price Variance vs PO",KPI_Thresholds!$A$2:$F$12,3,FALSE),"Green",IF(ABS(Q95)&lt;=VLOOKUP("Price Variance vs PO",KPI_Thresholds!$A$2:$F$12,4,FALSE),"Amber","Red")))))</f>
        <v/>
      </c>
      <c r="S95" s="19">
        <f>Monthly_Input!O95</f>
        <v/>
      </c>
      <c r="T95" s="16">
        <f>IF(S95="","",IF(VLOOKUP("NCR Acknowledge Time",KPI_Thresholds!$A$2:$F$12,2,FALSE)="HIGH",IF(S95&gt;=VLOOKUP("NCR Acknowledge Time",KPI_Thresholds!$A$2:$F$12,3,FALSE),"Green",IF(S95&gt;=VLOOKUP("NCR Acknowledge Time",KPI_Thresholds!$A$2:$F$12,4,FALSE),"Amber","Red")),IF(VLOOKUP("NCR Acknowledge Time",KPI_Thresholds!$A$2:$F$12,2,FALSE)="LOW",IF(S95&lt;=VLOOKUP("NCR Acknowledge Time",KPI_Thresholds!$A$2:$F$12,3,FALSE),"Green",IF(S95&lt;=VLOOKUP("NCR Acknowledge Time",KPI_Thresholds!$A$2:$F$12,4,FALSE),"Amber","Red")),IF(ABS(S95)&lt;=VLOOKUP("NCR Acknowledge Time",KPI_Thresholds!$A$2:$F$12,3,FALSE),"Green",IF(ABS(S95)&lt;=VLOOKUP("NCR Acknowledge Time",KPI_Thresholds!$A$2:$F$12,4,FALSE),"Amber","Red")))))</f>
        <v/>
      </c>
      <c r="U95" s="19">
        <f>Monthly_Input!P95</f>
        <v/>
      </c>
      <c r="V95" s="16">
        <f>IF(U95="","",IF(VLOOKUP("CAP/8D Closure Time",KPI_Thresholds!$A$2:$F$12,2,FALSE)="HIGH",IF(U95&gt;=VLOOKUP("CAP/8D Closure Time",KPI_Thresholds!$A$2:$F$12,3,FALSE),"Green",IF(U95&gt;=VLOOKUP("CAP/8D Closure Time",KPI_Thresholds!$A$2:$F$12,4,FALSE),"Amber","Red")),IF(VLOOKUP("CAP/8D Closure Time",KPI_Thresholds!$A$2:$F$12,2,FALSE)="LOW",IF(U95&lt;=VLOOKUP("CAP/8D Closure Time",KPI_Thresholds!$A$2:$F$12,3,FALSE),"Green",IF(U95&lt;=VLOOKUP("CAP/8D Closure Time",KPI_Thresholds!$A$2:$F$12,4,FALSE),"Amber","Red")),IF(ABS(U95)&lt;=VLOOKUP("CAP/8D Closure Time",KPI_Thresholds!$A$2:$F$12,3,FALSE),"Green",IF(ABS(U95)&lt;=VLOOKUP("CAP/8D Closure Time",KPI_Thresholds!$A$2:$F$12,4,FALSE),"Amber","Red")))))</f>
        <v/>
      </c>
      <c r="W95" s="18">
        <f>Monthly_Input!Q95</f>
        <v/>
      </c>
      <c r="X95" s="16">
        <f>IF(W95="","",IF(VLOOKUP("Returns/Warranty Rate",KPI_Thresholds!$A$2:$F$12,2,FALSE)="HIGH",IF(W95&gt;=VLOOKUP("Returns/Warranty Rate",KPI_Thresholds!$A$2:$F$12,3,FALSE),"Green",IF(W95&gt;=VLOOKUP("Returns/Warranty Rate",KPI_Thresholds!$A$2:$F$12,4,FALSE),"Amber","Red")),IF(VLOOKUP("Returns/Warranty Rate",KPI_Thresholds!$A$2:$F$12,2,FALSE)="LOW",IF(W95&lt;=VLOOKUP("Returns/Warranty Rate",KPI_Thresholds!$A$2:$F$12,3,FALSE),"Green",IF(W95&lt;=VLOOKUP("Returns/Warranty Rate",KPI_Thresholds!$A$2:$F$12,4,FALSE),"Amber","Red")),IF(ABS(W95)&lt;=VLOOKUP("Returns/Warranty Rate",KPI_Thresholds!$A$2:$F$12,3,FALSE),"Green",IF(ABS(W95)&lt;=VLOOKUP("Returns/Warranty Rate",KPI_Thresholds!$A$2:$F$12,4,FALSE),"Amber","Red")))))</f>
        <v/>
      </c>
      <c r="Y95" s="20">
        <f>IF(A95="","",SUM(IF(D95="Green",100,IF(D95="Amber",50,IF(D95="Red",0,"")))*VLOOKUP("On-Time Delivery (OTD)",KPI_Thresholds!$A$2:$F$12,6,FALSE),IF(F95="Green",100,IF(F95="Amber",50,IF(F95="Red",0,"")))*VLOOKUP("PPM (defective units)",KPI_Thresholds!$A$2:$F$12,6,FALSE),IF(H95="Green",100,IF(H95="Amber",50,IF(H95="Red",0,"")))*VLOOKUP("AQL Acceptance Rate",KPI_Thresholds!$A$2:$F$12,6,FALSE),IF(J95="Green",100,IF(J95="Amber",50,IF(J95="Red",0,"")))*VLOOKUP("COPQ % of spend",KPI_Thresholds!$A$2:$F$12,6,FALSE),IF(L95="Green",100,IF(L95="Amber",50,IF(L95="Red",0,"")))*VLOOKUP("Compliance Pass Rate",KPI_Thresholds!$A$2:$F$12,6,FALSE),IF(N95="Green",100,IF(N95="Amber",50,IF(N95="Red",0,"")))*VLOOKUP("Documentation Accuracy",KPI_Thresholds!$A$2:$F$12,6,FALSE),IF(P95="Green",100,IF(P95="Amber",50,IF(P95="Red",0,"")))*VLOOKUP("Lead Time Variance %",KPI_Thresholds!$A$2:$F$12,6,FALSE),IF(R95="Green",100,IF(R95="Amber",50,IF(R95="Red",0,"")))*VLOOKUP("Price Variance vs PO",KPI_Thresholds!$A$2:$F$12,6,FALSE),IF(T95="Green",100,IF(T95="Amber",50,IF(T95="Red",0,"")))*VLOOKUP("NCR Acknowledge Time",KPI_Thresholds!$A$2:$F$12,6,FALSE),IF(V95="Green",100,IF(V95="Amber",50,IF(V95="Red",0,"")))*VLOOKUP("CAP/8D Closure Time",KPI_Thresholds!$A$2:$F$12,6,FALSE),IF(X95="Green",100,IF(X95="Amber",50,IF(X95="Red",0,"")))*VLOOKUP("Returns/Warranty Rate",KPI_Thresholds!$A$2:$F$12,6,FALSE))/100)</f>
        <v/>
      </c>
      <c r="Z95" s="16">
        <f>IF(A95="","",IF(OR(D95="Red",L95="Red"),"Conditional",IF(Y95&gt;=90,"Preferred",IF(Y95&gt;=75,"Approved","Conditional"))))</f>
        <v/>
      </c>
    </row>
    <row r="96">
      <c r="A96" s="16">
        <f>Monthly_Input!A96</f>
        <v/>
      </c>
      <c r="B96" s="17">
        <f>Monthly_Input!B96</f>
        <v/>
      </c>
      <c r="C96" s="18">
        <f>Monthly_Input!C96</f>
        <v/>
      </c>
      <c r="D96" s="16">
        <f>IF(C96="","",IF(VLOOKUP("On-Time Delivery (OTD)",KPI_Thresholds!$A$2:$F$12,2,FALSE)="HIGH",IF(C96&gt;=VLOOKUP("On-Time Delivery (OTD)",KPI_Thresholds!$A$2:$F$12,3,FALSE),"Green",IF(C96&gt;=VLOOKUP("On-Time Delivery (OTD)",KPI_Thresholds!$A$2:$F$12,4,FALSE),"Amber","Red")),IF(VLOOKUP("On-Time Delivery (OTD)",KPI_Thresholds!$A$2:$F$12,2,FALSE)="LOW",IF(C96&lt;=VLOOKUP("On-Time Delivery (OTD)",KPI_Thresholds!$A$2:$F$12,3,FALSE),"Green",IF(C96&lt;=VLOOKUP("On-Time Delivery (OTD)",KPI_Thresholds!$A$2:$F$12,4,FALSE),"Amber","Red")),IF(ABS(C96)&lt;=VLOOKUP("On-Time Delivery (OTD)",KPI_Thresholds!$A$2:$F$12,3,FALSE),"Green",IF(ABS(C96)&lt;=VLOOKUP("On-Time Delivery (OTD)",KPI_Thresholds!$A$2:$F$12,4,FALSE),"Amber","Red")))))</f>
        <v/>
      </c>
      <c r="E96" s="19">
        <f>Monthly_Input!D96</f>
        <v/>
      </c>
      <c r="F96" s="16">
        <f>IF(E96="","",IF(VLOOKUP("PPM (defective units)",KPI_Thresholds!$A$2:$F$12,2,FALSE)="HIGH",IF(E96&gt;=VLOOKUP("PPM (defective units)",KPI_Thresholds!$A$2:$F$12,3,FALSE),"Green",IF(E96&gt;=VLOOKUP("PPM (defective units)",KPI_Thresholds!$A$2:$F$12,4,FALSE),"Amber","Red")),IF(VLOOKUP("PPM (defective units)",KPI_Thresholds!$A$2:$F$12,2,FALSE)="LOW",IF(E96&lt;=VLOOKUP("PPM (defective units)",KPI_Thresholds!$A$2:$F$12,3,FALSE),"Green",IF(E96&lt;=VLOOKUP("PPM (defective units)",KPI_Thresholds!$A$2:$F$12,4,FALSE),"Amber","Red")),IF(ABS(E96)&lt;=VLOOKUP("PPM (defective units)",KPI_Thresholds!$A$2:$F$12,3,FALSE),"Green",IF(ABS(E96)&lt;=VLOOKUP("PPM (defective units)",KPI_Thresholds!$A$2:$F$12,4,FALSE),"Amber","Red")))))</f>
        <v/>
      </c>
      <c r="G96" s="18">
        <f>Monthly_Input!E96</f>
        <v/>
      </c>
      <c r="H96" s="16">
        <f>IF(G96="","",IF(VLOOKUP("AQL Acceptance Rate",KPI_Thresholds!$A$2:$F$12,2,FALSE)="HIGH",IF(G96&gt;=VLOOKUP("AQL Acceptance Rate",KPI_Thresholds!$A$2:$F$12,3,FALSE),"Green",IF(G96&gt;=VLOOKUP("AQL Acceptance Rate",KPI_Thresholds!$A$2:$F$12,4,FALSE),"Amber","Red")),IF(VLOOKUP("AQL Acceptance Rate",KPI_Thresholds!$A$2:$F$12,2,FALSE)="LOW",IF(G96&lt;=VLOOKUP("AQL Acceptance Rate",KPI_Thresholds!$A$2:$F$12,3,FALSE),"Green",IF(G96&lt;=VLOOKUP("AQL Acceptance Rate",KPI_Thresholds!$A$2:$F$12,4,FALSE),"Amber","Red")),IF(ABS(G96)&lt;=VLOOKUP("AQL Acceptance Rate",KPI_Thresholds!$A$2:$F$12,3,FALSE),"Green",IF(ABS(G96)&lt;=VLOOKUP("AQL Acceptance Rate",KPI_Thresholds!$A$2:$F$12,4,FALSE),"Amber","Red")))))</f>
        <v/>
      </c>
      <c r="I96" s="18">
        <f>Monthly_Input!F96</f>
        <v/>
      </c>
      <c r="J96" s="16">
        <f>IF(I96="","",IF(VLOOKUP("COPQ % of spend",KPI_Thresholds!$A$2:$F$12,2,FALSE)="HIGH",IF(I96&gt;=VLOOKUP("COPQ % of spend",KPI_Thresholds!$A$2:$F$12,3,FALSE),"Green",IF(I96&gt;=VLOOKUP("COPQ % of spend",KPI_Thresholds!$A$2:$F$12,4,FALSE),"Amber","Red")),IF(VLOOKUP("COPQ % of spend",KPI_Thresholds!$A$2:$F$12,2,FALSE)="LOW",IF(I96&lt;=VLOOKUP("COPQ % of spend",KPI_Thresholds!$A$2:$F$12,3,FALSE),"Green",IF(I96&lt;=VLOOKUP("COPQ % of spend",KPI_Thresholds!$A$2:$F$12,4,FALSE),"Amber","Red")),IF(ABS(I96)&lt;=VLOOKUP("COPQ % of spend",KPI_Thresholds!$A$2:$F$12,3,FALSE),"Green",IF(ABS(I96)&lt;=VLOOKUP("COPQ % of spend",KPI_Thresholds!$A$2:$F$12,4,FALSE),"Amber","Red")))))</f>
        <v/>
      </c>
      <c r="K96" s="18">
        <f>Monthly_Input!G96</f>
        <v/>
      </c>
      <c r="L96" s="16">
        <f>IF(K96="","",IF(VLOOKUP("Compliance Pass Rate",KPI_Thresholds!$A$2:$F$12,2,FALSE)="HIGH",IF(K96&gt;=VLOOKUP("Compliance Pass Rate",KPI_Thresholds!$A$2:$F$12,3,FALSE),"Green",IF(K96&gt;=VLOOKUP("Compliance Pass Rate",KPI_Thresholds!$A$2:$F$12,4,FALSE),"Amber","Red")),IF(VLOOKUP("Compliance Pass Rate",KPI_Thresholds!$A$2:$F$12,2,FALSE)="LOW",IF(K96&lt;=VLOOKUP("Compliance Pass Rate",KPI_Thresholds!$A$2:$F$12,3,FALSE),"Green",IF(K96&lt;=VLOOKUP("Compliance Pass Rate",KPI_Thresholds!$A$2:$F$12,4,FALSE),"Amber","Red")),IF(ABS(K96)&lt;=VLOOKUP("Compliance Pass Rate",KPI_Thresholds!$A$2:$F$12,3,FALSE),"Green",IF(ABS(K96)&lt;=VLOOKUP("Compliance Pass Rate",KPI_Thresholds!$A$2:$F$12,4,FALSE),"Amber","Red")))))</f>
        <v/>
      </c>
      <c r="M96" s="18">
        <f>Monthly_Input!H96</f>
        <v/>
      </c>
      <c r="N96" s="16">
        <f>IF(M96="","",IF(VLOOKUP("Documentation Accuracy",KPI_Thresholds!$A$2:$F$12,2,FALSE)="HIGH",IF(M96&gt;=VLOOKUP("Documentation Accuracy",KPI_Thresholds!$A$2:$F$12,3,FALSE),"Green",IF(M96&gt;=VLOOKUP("Documentation Accuracy",KPI_Thresholds!$A$2:$F$12,4,FALSE),"Amber","Red")),IF(VLOOKUP("Documentation Accuracy",KPI_Thresholds!$A$2:$F$12,2,FALSE)="LOW",IF(M96&lt;=VLOOKUP("Documentation Accuracy",KPI_Thresholds!$A$2:$F$12,3,FALSE),"Green",IF(M96&lt;=VLOOKUP("Documentation Accuracy",KPI_Thresholds!$A$2:$F$12,4,FALSE),"Amber","Red")),IF(ABS(M96)&lt;=VLOOKUP("Documentation Accuracy",KPI_Thresholds!$A$2:$F$12,3,FALSE),"Green",IF(ABS(M96)&lt;=VLOOKUP("Documentation Accuracy",KPI_Thresholds!$A$2:$F$12,4,FALSE),"Amber","Red")))))</f>
        <v/>
      </c>
      <c r="O96" s="18">
        <f>Monthly_Input!K96</f>
        <v/>
      </c>
      <c r="P96" s="16">
        <f>IF(O96="","",IF(VLOOKUP("Lead Time Variance %",KPI_Thresholds!$A$2:$F$12,2,FALSE)="HIGH",IF(O96&gt;=VLOOKUP("Lead Time Variance %",KPI_Thresholds!$A$2:$F$12,3,FALSE),"Green",IF(O96&gt;=VLOOKUP("Lead Time Variance %",KPI_Thresholds!$A$2:$F$12,4,FALSE),"Amber","Red")),IF(VLOOKUP("Lead Time Variance %",KPI_Thresholds!$A$2:$F$12,2,FALSE)="LOW",IF(O96&lt;=VLOOKUP("Lead Time Variance %",KPI_Thresholds!$A$2:$F$12,3,FALSE),"Green",IF(O96&lt;=VLOOKUP("Lead Time Variance %",KPI_Thresholds!$A$2:$F$12,4,FALSE),"Amber","Red")),IF(ABS(O96)&lt;=VLOOKUP("Lead Time Variance %",KPI_Thresholds!$A$2:$F$12,3,FALSE),"Green",IF(ABS(O96)&lt;=VLOOKUP("Lead Time Variance %",KPI_Thresholds!$A$2:$F$12,4,FALSE),"Amber","Red")))))</f>
        <v/>
      </c>
      <c r="Q96" s="18">
        <f>Monthly_Input!N96</f>
        <v/>
      </c>
      <c r="R96" s="16">
        <f>IF(Q96="","",IF(VLOOKUP("Price Variance vs PO",KPI_Thresholds!$A$2:$F$12,2,FALSE)="HIGH",IF(Q96&gt;=VLOOKUP("Price Variance vs PO",KPI_Thresholds!$A$2:$F$12,3,FALSE),"Green",IF(Q96&gt;=VLOOKUP("Price Variance vs PO",KPI_Thresholds!$A$2:$F$12,4,FALSE),"Amber","Red")),IF(VLOOKUP("Price Variance vs PO",KPI_Thresholds!$A$2:$F$12,2,FALSE)="LOW",IF(Q96&lt;=VLOOKUP("Price Variance vs PO",KPI_Thresholds!$A$2:$F$12,3,FALSE),"Green",IF(Q96&lt;=VLOOKUP("Price Variance vs PO",KPI_Thresholds!$A$2:$F$12,4,FALSE),"Amber","Red")),IF(ABS(Q96)&lt;=VLOOKUP("Price Variance vs PO",KPI_Thresholds!$A$2:$F$12,3,FALSE),"Green",IF(ABS(Q96)&lt;=VLOOKUP("Price Variance vs PO",KPI_Thresholds!$A$2:$F$12,4,FALSE),"Amber","Red")))))</f>
        <v/>
      </c>
      <c r="S96" s="19">
        <f>Monthly_Input!O96</f>
        <v/>
      </c>
      <c r="T96" s="16">
        <f>IF(S96="","",IF(VLOOKUP("NCR Acknowledge Time",KPI_Thresholds!$A$2:$F$12,2,FALSE)="HIGH",IF(S96&gt;=VLOOKUP("NCR Acknowledge Time",KPI_Thresholds!$A$2:$F$12,3,FALSE),"Green",IF(S96&gt;=VLOOKUP("NCR Acknowledge Time",KPI_Thresholds!$A$2:$F$12,4,FALSE),"Amber","Red")),IF(VLOOKUP("NCR Acknowledge Time",KPI_Thresholds!$A$2:$F$12,2,FALSE)="LOW",IF(S96&lt;=VLOOKUP("NCR Acknowledge Time",KPI_Thresholds!$A$2:$F$12,3,FALSE),"Green",IF(S96&lt;=VLOOKUP("NCR Acknowledge Time",KPI_Thresholds!$A$2:$F$12,4,FALSE),"Amber","Red")),IF(ABS(S96)&lt;=VLOOKUP("NCR Acknowledge Time",KPI_Thresholds!$A$2:$F$12,3,FALSE),"Green",IF(ABS(S96)&lt;=VLOOKUP("NCR Acknowledge Time",KPI_Thresholds!$A$2:$F$12,4,FALSE),"Amber","Red")))))</f>
        <v/>
      </c>
      <c r="U96" s="19">
        <f>Monthly_Input!P96</f>
        <v/>
      </c>
      <c r="V96" s="16">
        <f>IF(U96="","",IF(VLOOKUP("CAP/8D Closure Time",KPI_Thresholds!$A$2:$F$12,2,FALSE)="HIGH",IF(U96&gt;=VLOOKUP("CAP/8D Closure Time",KPI_Thresholds!$A$2:$F$12,3,FALSE),"Green",IF(U96&gt;=VLOOKUP("CAP/8D Closure Time",KPI_Thresholds!$A$2:$F$12,4,FALSE),"Amber","Red")),IF(VLOOKUP("CAP/8D Closure Time",KPI_Thresholds!$A$2:$F$12,2,FALSE)="LOW",IF(U96&lt;=VLOOKUP("CAP/8D Closure Time",KPI_Thresholds!$A$2:$F$12,3,FALSE),"Green",IF(U96&lt;=VLOOKUP("CAP/8D Closure Time",KPI_Thresholds!$A$2:$F$12,4,FALSE),"Amber","Red")),IF(ABS(U96)&lt;=VLOOKUP("CAP/8D Closure Time",KPI_Thresholds!$A$2:$F$12,3,FALSE),"Green",IF(ABS(U96)&lt;=VLOOKUP("CAP/8D Closure Time",KPI_Thresholds!$A$2:$F$12,4,FALSE),"Amber","Red")))))</f>
        <v/>
      </c>
      <c r="W96" s="18">
        <f>Monthly_Input!Q96</f>
        <v/>
      </c>
      <c r="X96" s="16">
        <f>IF(W96="","",IF(VLOOKUP("Returns/Warranty Rate",KPI_Thresholds!$A$2:$F$12,2,FALSE)="HIGH",IF(W96&gt;=VLOOKUP("Returns/Warranty Rate",KPI_Thresholds!$A$2:$F$12,3,FALSE),"Green",IF(W96&gt;=VLOOKUP("Returns/Warranty Rate",KPI_Thresholds!$A$2:$F$12,4,FALSE),"Amber","Red")),IF(VLOOKUP("Returns/Warranty Rate",KPI_Thresholds!$A$2:$F$12,2,FALSE)="LOW",IF(W96&lt;=VLOOKUP("Returns/Warranty Rate",KPI_Thresholds!$A$2:$F$12,3,FALSE),"Green",IF(W96&lt;=VLOOKUP("Returns/Warranty Rate",KPI_Thresholds!$A$2:$F$12,4,FALSE),"Amber","Red")),IF(ABS(W96)&lt;=VLOOKUP("Returns/Warranty Rate",KPI_Thresholds!$A$2:$F$12,3,FALSE),"Green",IF(ABS(W96)&lt;=VLOOKUP("Returns/Warranty Rate",KPI_Thresholds!$A$2:$F$12,4,FALSE),"Amber","Red")))))</f>
        <v/>
      </c>
      <c r="Y96" s="20">
        <f>IF(A96="","",SUM(IF(D96="Green",100,IF(D96="Amber",50,IF(D96="Red",0,"")))*VLOOKUP("On-Time Delivery (OTD)",KPI_Thresholds!$A$2:$F$12,6,FALSE),IF(F96="Green",100,IF(F96="Amber",50,IF(F96="Red",0,"")))*VLOOKUP("PPM (defective units)",KPI_Thresholds!$A$2:$F$12,6,FALSE),IF(H96="Green",100,IF(H96="Amber",50,IF(H96="Red",0,"")))*VLOOKUP("AQL Acceptance Rate",KPI_Thresholds!$A$2:$F$12,6,FALSE),IF(J96="Green",100,IF(J96="Amber",50,IF(J96="Red",0,"")))*VLOOKUP("COPQ % of spend",KPI_Thresholds!$A$2:$F$12,6,FALSE),IF(L96="Green",100,IF(L96="Amber",50,IF(L96="Red",0,"")))*VLOOKUP("Compliance Pass Rate",KPI_Thresholds!$A$2:$F$12,6,FALSE),IF(N96="Green",100,IF(N96="Amber",50,IF(N96="Red",0,"")))*VLOOKUP("Documentation Accuracy",KPI_Thresholds!$A$2:$F$12,6,FALSE),IF(P96="Green",100,IF(P96="Amber",50,IF(P96="Red",0,"")))*VLOOKUP("Lead Time Variance %",KPI_Thresholds!$A$2:$F$12,6,FALSE),IF(R96="Green",100,IF(R96="Amber",50,IF(R96="Red",0,"")))*VLOOKUP("Price Variance vs PO",KPI_Thresholds!$A$2:$F$12,6,FALSE),IF(T96="Green",100,IF(T96="Amber",50,IF(T96="Red",0,"")))*VLOOKUP("NCR Acknowledge Time",KPI_Thresholds!$A$2:$F$12,6,FALSE),IF(V96="Green",100,IF(V96="Amber",50,IF(V96="Red",0,"")))*VLOOKUP("CAP/8D Closure Time",KPI_Thresholds!$A$2:$F$12,6,FALSE),IF(X96="Green",100,IF(X96="Amber",50,IF(X96="Red",0,"")))*VLOOKUP("Returns/Warranty Rate",KPI_Thresholds!$A$2:$F$12,6,FALSE))/100)</f>
        <v/>
      </c>
      <c r="Z96" s="16">
        <f>IF(A96="","",IF(OR(D96="Red",L96="Red"),"Conditional",IF(Y96&gt;=90,"Preferred",IF(Y96&gt;=75,"Approved","Conditional"))))</f>
        <v/>
      </c>
    </row>
    <row r="97">
      <c r="A97" s="16">
        <f>Monthly_Input!A97</f>
        <v/>
      </c>
      <c r="B97" s="17">
        <f>Monthly_Input!B97</f>
        <v/>
      </c>
      <c r="C97" s="18">
        <f>Monthly_Input!C97</f>
        <v/>
      </c>
      <c r="D97" s="16">
        <f>IF(C97="","",IF(VLOOKUP("On-Time Delivery (OTD)",KPI_Thresholds!$A$2:$F$12,2,FALSE)="HIGH",IF(C97&gt;=VLOOKUP("On-Time Delivery (OTD)",KPI_Thresholds!$A$2:$F$12,3,FALSE),"Green",IF(C97&gt;=VLOOKUP("On-Time Delivery (OTD)",KPI_Thresholds!$A$2:$F$12,4,FALSE),"Amber","Red")),IF(VLOOKUP("On-Time Delivery (OTD)",KPI_Thresholds!$A$2:$F$12,2,FALSE)="LOW",IF(C97&lt;=VLOOKUP("On-Time Delivery (OTD)",KPI_Thresholds!$A$2:$F$12,3,FALSE),"Green",IF(C97&lt;=VLOOKUP("On-Time Delivery (OTD)",KPI_Thresholds!$A$2:$F$12,4,FALSE),"Amber","Red")),IF(ABS(C97)&lt;=VLOOKUP("On-Time Delivery (OTD)",KPI_Thresholds!$A$2:$F$12,3,FALSE),"Green",IF(ABS(C97)&lt;=VLOOKUP("On-Time Delivery (OTD)",KPI_Thresholds!$A$2:$F$12,4,FALSE),"Amber","Red")))))</f>
        <v/>
      </c>
      <c r="E97" s="19">
        <f>Monthly_Input!D97</f>
        <v/>
      </c>
      <c r="F97" s="16">
        <f>IF(E97="","",IF(VLOOKUP("PPM (defective units)",KPI_Thresholds!$A$2:$F$12,2,FALSE)="HIGH",IF(E97&gt;=VLOOKUP("PPM (defective units)",KPI_Thresholds!$A$2:$F$12,3,FALSE),"Green",IF(E97&gt;=VLOOKUP("PPM (defective units)",KPI_Thresholds!$A$2:$F$12,4,FALSE),"Amber","Red")),IF(VLOOKUP("PPM (defective units)",KPI_Thresholds!$A$2:$F$12,2,FALSE)="LOW",IF(E97&lt;=VLOOKUP("PPM (defective units)",KPI_Thresholds!$A$2:$F$12,3,FALSE),"Green",IF(E97&lt;=VLOOKUP("PPM (defective units)",KPI_Thresholds!$A$2:$F$12,4,FALSE),"Amber","Red")),IF(ABS(E97)&lt;=VLOOKUP("PPM (defective units)",KPI_Thresholds!$A$2:$F$12,3,FALSE),"Green",IF(ABS(E97)&lt;=VLOOKUP("PPM (defective units)",KPI_Thresholds!$A$2:$F$12,4,FALSE),"Amber","Red")))))</f>
        <v/>
      </c>
      <c r="G97" s="18">
        <f>Monthly_Input!E97</f>
        <v/>
      </c>
      <c r="H97" s="16">
        <f>IF(G97="","",IF(VLOOKUP("AQL Acceptance Rate",KPI_Thresholds!$A$2:$F$12,2,FALSE)="HIGH",IF(G97&gt;=VLOOKUP("AQL Acceptance Rate",KPI_Thresholds!$A$2:$F$12,3,FALSE),"Green",IF(G97&gt;=VLOOKUP("AQL Acceptance Rate",KPI_Thresholds!$A$2:$F$12,4,FALSE),"Amber","Red")),IF(VLOOKUP("AQL Acceptance Rate",KPI_Thresholds!$A$2:$F$12,2,FALSE)="LOW",IF(G97&lt;=VLOOKUP("AQL Acceptance Rate",KPI_Thresholds!$A$2:$F$12,3,FALSE),"Green",IF(G97&lt;=VLOOKUP("AQL Acceptance Rate",KPI_Thresholds!$A$2:$F$12,4,FALSE),"Amber","Red")),IF(ABS(G97)&lt;=VLOOKUP("AQL Acceptance Rate",KPI_Thresholds!$A$2:$F$12,3,FALSE),"Green",IF(ABS(G97)&lt;=VLOOKUP("AQL Acceptance Rate",KPI_Thresholds!$A$2:$F$12,4,FALSE),"Amber","Red")))))</f>
        <v/>
      </c>
      <c r="I97" s="18">
        <f>Monthly_Input!F97</f>
        <v/>
      </c>
      <c r="J97" s="16">
        <f>IF(I97="","",IF(VLOOKUP("COPQ % of spend",KPI_Thresholds!$A$2:$F$12,2,FALSE)="HIGH",IF(I97&gt;=VLOOKUP("COPQ % of spend",KPI_Thresholds!$A$2:$F$12,3,FALSE),"Green",IF(I97&gt;=VLOOKUP("COPQ % of spend",KPI_Thresholds!$A$2:$F$12,4,FALSE),"Amber","Red")),IF(VLOOKUP("COPQ % of spend",KPI_Thresholds!$A$2:$F$12,2,FALSE)="LOW",IF(I97&lt;=VLOOKUP("COPQ % of spend",KPI_Thresholds!$A$2:$F$12,3,FALSE),"Green",IF(I97&lt;=VLOOKUP("COPQ % of spend",KPI_Thresholds!$A$2:$F$12,4,FALSE),"Amber","Red")),IF(ABS(I97)&lt;=VLOOKUP("COPQ % of spend",KPI_Thresholds!$A$2:$F$12,3,FALSE),"Green",IF(ABS(I97)&lt;=VLOOKUP("COPQ % of spend",KPI_Thresholds!$A$2:$F$12,4,FALSE),"Amber","Red")))))</f>
        <v/>
      </c>
      <c r="K97" s="18">
        <f>Monthly_Input!G97</f>
        <v/>
      </c>
      <c r="L97" s="16">
        <f>IF(K97="","",IF(VLOOKUP("Compliance Pass Rate",KPI_Thresholds!$A$2:$F$12,2,FALSE)="HIGH",IF(K97&gt;=VLOOKUP("Compliance Pass Rate",KPI_Thresholds!$A$2:$F$12,3,FALSE),"Green",IF(K97&gt;=VLOOKUP("Compliance Pass Rate",KPI_Thresholds!$A$2:$F$12,4,FALSE),"Amber","Red")),IF(VLOOKUP("Compliance Pass Rate",KPI_Thresholds!$A$2:$F$12,2,FALSE)="LOW",IF(K97&lt;=VLOOKUP("Compliance Pass Rate",KPI_Thresholds!$A$2:$F$12,3,FALSE),"Green",IF(K97&lt;=VLOOKUP("Compliance Pass Rate",KPI_Thresholds!$A$2:$F$12,4,FALSE),"Amber","Red")),IF(ABS(K97)&lt;=VLOOKUP("Compliance Pass Rate",KPI_Thresholds!$A$2:$F$12,3,FALSE),"Green",IF(ABS(K97)&lt;=VLOOKUP("Compliance Pass Rate",KPI_Thresholds!$A$2:$F$12,4,FALSE),"Amber","Red")))))</f>
        <v/>
      </c>
      <c r="M97" s="18">
        <f>Monthly_Input!H97</f>
        <v/>
      </c>
      <c r="N97" s="16">
        <f>IF(M97="","",IF(VLOOKUP("Documentation Accuracy",KPI_Thresholds!$A$2:$F$12,2,FALSE)="HIGH",IF(M97&gt;=VLOOKUP("Documentation Accuracy",KPI_Thresholds!$A$2:$F$12,3,FALSE),"Green",IF(M97&gt;=VLOOKUP("Documentation Accuracy",KPI_Thresholds!$A$2:$F$12,4,FALSE),"Amber","Red")),IF(VLOOKUP("Documentation Accuracy",KPI_Thresholds!$A$2:$F$12,2,FALSE)="LOW",IF(M97&lt;=VLOOKUP("Documentation Accuracy",KPI_Thresholds!$A$2:$F$12,3,FALSE),"Green",IF(M97&lt;=VLOOKUP("Documentation Accuracy",KPI_Thresholds!$A$2:$F$12,4,FALSE),"Amber","Red")),IF(ABS(M97)&lt;=VLOOKUP("Documentation Accuracy",KPI_Thresholds!$A$2:$F$12,3,FALSE),"Green",IF(ABS(M97)&lt;=VLOOKUP("Documentation Accuracy",KPI_Thresholds!$A$2:$F$12,4,FALSE),"Amber","Red")))))</f>
        <v/>
      </c>
      <c r="O97" s="18">
        <f>Monthly_Input!K97</f>
        <v/>
      </c>
      <c r="P97" s="16">
        <f>IF(O97="","",IF(VLOOKUP("Lead Time Variance %",KPI_Thresholds!$A$2:$F$12,2,FALSE)="HIGH",IF(O97&gt;=VLOOKUP("Lead Time Variance %",KPI_Thresholds!$A$2:$F$12,3,FALSE),"Green",IF(O97&gt;=VLOOKUP("Lead Time Variance %",KPI_Thresholds!$A$2:$F$12,4,FALSE),"Amber","Red")),IF(VLOOKUP("Lead Time Variance %",KPI_Thresholds!$A$2:$F$12,2,FALSE)="LOW",IF(O97&lt;=VLOOKUP("Lead Time Variance %",KPI_Thresholds!$A$2:$F$12,3,FALSE),"Green",IF(O97&lt;=VLOOKUP("Lead Time Variance %",KPI_Thresholds!$A$2:$F$12,4,FALSE),"Amber","Red")),IF(ABS(O97)&lt;=VLOOKUP("Lead Time Variance %",KPI_Thresholds!$A$2:$F$12,3,FALSE),"Green",IF(ABS(O97)&lt;=VLOOKUP("Lead Time Variance %",KPI_Thresholds!$A$2:$F$12,4,FALSE),"Amber","Red")))))</f>
        <v/>
      </c>
      <c r="Q97" s="18">
        <f>Monthly_Input!N97</f>
        <v/>
      </c>
      <c r="R97" s="16">
        <f>IF(Q97="","",IF(VLOOKUP("Price Variance vs PO",KPI_Thresholds!$A$2:$F$12,2,FALSE)="HIGH",IF(Q97&gt;=VLOOKUP("Price Variance vs PO",KPI_Thresholds!$A$2:$F$12,3,FALSE),"Green",IF(Q97&gt;=VLOOKUP("Price Variance vs PO",KPI_Thresholds!$A$2:$F$12,4,FALSE),"Amber","Red")),IF(VLOOKUP("Price Variance vs PO",KPI_Thresholds!$A$2:$F$12,2,FALSE)="LOW",IF(Q97&lt;=VLOOKUP("Price Variance vs PO",KPI_Thresholds!$A$2:$F$12,3,FALSE),"Green",IF(Q97&lt;=VLOOKUP("Price Variance vs PO",KPI_Thresholds!$A$2:$F$12,4,FALSE),"Amber","Red")),IF(ABS(Q97)&lt;=VLOOKUP("Price Variance vs PO",KPI_Thresholds!$A$2:$F$12,3,FALSE),"Green",IF(ABS(Q97)&lt;=VLOOKUP("Price Variance vs PO",KPI_Thresholds!$A$2:$F$12,4,FALSE),"Amber","Red")))))</f>
        <v/>
      </c>
      <c r="S97" s="19">
        <f>Monthly_Input!O97</f>
        <v/>
      </c>
      <c r="T97" s="16">
        <f>IF(S97="","",IF(VLOOKUP("NCR Acknowledge Time",KPI_Thresholds!$A$2:$F$12,2,FALSE)="HIGH",IF(S97&gt;=VLOOKUP("NCR Acknowledge Time",KPI_Thresholds!$A$2:$F$12,3,FALSE),"Green",IF(S97&gt;=VLOOKUP("NCR Acknowledge Time",KPI_Thresholds!$A$2:$F$12,4,FALSE),"Amber","Red")),IF(VLOOKUP("NCR Acknowledge Time",KPI_Thresholds!$A$2:$F$12,2,FALSE)="LOW",IF(S97&lt;=VLOOKUP("NCR Acknowledge Time",KPI_Thresholds!$A$2:$F$12,3,FALSE),"Green",IF(S97&lt;=VLOOKUP("NCR Acknowledge Time",KPI_Thresholds!$A$2:$F$12,4,FALSE),"Amber","Red")),IF(ABS(S97)&lt;=VLOOKUP("NCR Acknowledge Time",KPI_Thresholds!$A$2:$F$12,3,FALSE),"Green",IF(ABS(S97)&lt;=VLOOKUP("NCR Acknowledge Time",KPI_Thresholds!$A$2:$F$12,4,FALSE),"Amber","Red")))))</f>
        <v/>
      </c>
      <c r="U97" s="19">
        <f>Monthly_Input!P97</f>
        <v/>
      </c>
      <c r="V97" s="16">
        <f>IF(U97="","",IF(VLOOKUP("CAP/8D Closure Time",KPI_Thresholds!$A$2:$F$12,2,FALSE)="HIGH",IF(U97&gt;=VLOOKUP("CAP/8D Closure Time",KPI_Thresholds!$A$2:$F$12,3,FALSE),"Green",IF(U97&gt;=VLOOKUP("CAP/8D Closure Time",KPI_Thresholds!$A$2:$F$12,4,FALSE),"Amber","Red")),IF(VLOOKUP("CAP/8D Closure Time",KPI_Thresholds!$A$2:$F$12,2,FALSE)="LOW",IF(U97&lt;=VLOOKUP("CAP/8D Closure Time",KPI_Thresholds!$A$2:$F$12,3,FALSE),"Green",IF(U97&lt;=VLOOKUP("CAP/8D Closure Time",KPI_Thresholds!$A$2:$F$12,4,FALSE),"Amber","Red")),IF(ABS(U97)&lt;=VLOOKUP("CAP/8D Closure Time",KPI_Thresholds!$A$2:$F$12,3,FALSE),"Green",IF(ABS(U97)&lt;=VLOOKUP("CAP/8D Closure Time",KPI_Thresholds!$A$2:$F$12,4,FALSE),"Amber","Red")))))</f>
        <v/>
      </c>
      <c r="W97" s="18">
        <f>Monthly_Input!Q97</f>
        <v/>
      </c>
      <c r="X97" s="16">
        <f>IF(W97="","",IF(VLOOKUP("Returns/Warranty Rate",KPI_Thresholds!$A$2:$F$12,2,FALSE)="HIGH",IF(W97&gt;=VLOOKUP("Returns/Warranty Rate",KPI_Thresholds!$A$2:$F$12,3,FALSE),"Green",IF(W97&gt;=VLOOKUP("Returns/Warranty Rate",KPI_Thresholds!$A$2:$F$12,4,FALSE),"Amber","Red")),IF(VLOOKUP("Returns/Warranty Rate",KPI_Thresholds!$A$2:$F$12,2,FALSE)="LOW",IF(W97&lt;=VLOOKUP("Returns/Warranty Rate",KPI_Thresholds!$A$2:$F$12,3,FALSE),"Green",IF(W97&lt;=VLOOKUP("Returns/Warranty Rate",KPI_Thresholds!$A$2:$F$12,4,FALSE),"Amber","Red")),IF(ABS(W97)&lt;=VLOOKUP("Returns/Warranty Rate",KPI_Thresholds!$A$2:$F$12,3,FALSE),"Green",IF(ABS(W97)&lt;=VLOOKUP("Returns/Warranty Rate",KPI_Thresholds!$A$2:$F$12,4,FALSE),"Amber","Red")))))</f>
        <v/>
      </c>
      <c r="Y97" s="20">
        <f>IF(A97="","",SUM(IF(D97="Green",100,IF(D97="Amber",50,IF(D97="Red",0,"")))*VLOOKUP("On-Time Delivery (OTD)",KPI_Thresholds!$A$2:$F$12,6,FALSE),IF(F97="Green",100,IF(F97="Amber",50,IF(F97="Red",0,"")))*VLOOKUP("PPM (defective units)",KPI_Thresholds!$A$2:$F$12,6,FALSE),IF(H97="Green",100,IF(H97="Amber",50,IF(H97="Red",0,"")))*VLOOKUP("AQL Acceptance Rate",KPI_Thresholds!$A$2:$F$12,6,FALSE),IF(J97="Green",100,IF(J97="Amber",50,IF(J97="Red",0,"")))*VLOOKUP("COPQ % of spend",KPI_Thresholds!$A$2:$F$12,6,FALSE),IF(L97="Green",100,IF(L97="Amber",50,IF(L97="Red",0,"")))*VLOOKUP("Compliance Pass Rate",KPI_Thresholds!$A$2:$F$12,6,FALSE),IF(N97="Green",100,IF(N97="Amber",50,IF(N97="Red",0,"")))*VLOOKUP("Documentation Accuracy",KPI_Thresholds!$A$2:$F$12,6,FALSE),IF(P97="Green",100,IF(P97="Amber",50,IF(P97="Red",0,"")))*VLOOKUP("Lead Time Variance %",KPI_Thresholds!$A$2:$F$12,6,FALSE),IF(R97="Green",100,IF(R97="Amber",50,IF(R97="Red",0,"")))*VLOOKUP("Price Variance vs PO",KPI_Thresholds!$A$2:$F$12,6,FALSE),IF(T97="Green",100,IF(T97="Amber",50,IF(T97="Red",0,"")))*VLOOKUP("NCR Acknowledge Time",KPI_Thresholds!$A$2:$F$12,6,FALSE),IF(V97="Green",100,IF(V97="Amber",50,IF(V97="Red",0,"")))*VLOOKUP("CAP/8D Closure Time",KPI_Thresholds!$A$2:$F$12,6,FALSE),IF(X97="Green",100,IF(X97="Amber",50,IF(X97="Red",0,"")))*VLOOKUP("Returns/Warranty Rate",KPI_Thresholds!$A$2:$F$12,6,FALSE))/100)</f>
        <v/>
      </c>
      <c r="Z97" s="16">
        <f>IF(A97="","",IF(OR(D97="Red",L97="Red"),"Conditional",IF(Y97&gt;=90,"Preferred",IF(Y97&gt;=75,"Approved","Conditional"))))</f>
        <v/>
      </c>
    </row>
    <row r="98">
      <c r="A98" s="16">
        <f>Monthly_Input!A98</f>
        <v/>
      </c>
      <c r="B98" s="17">
        <f>Monthly_Input!B98</f>
        <v/>
      </c>
      <c r="C98" s="18">
        <f>Monthly_Input!C98</f>
        <v/>
      </c>
      <c r="D98" s="16">
        <f>IF(C98="","",IF(VLOOKUP("On-Time Delivery (OTD)",KPI_Thresholds!$A$2:$F$12,2,FALSE)="HIGH",IF(C98&gt;=VLOOKUP("On-Time Delivery (OTD)",KPI_Thresholds!$A$2:$F$12,3,FALSE),"Green",IF(C98&gt;=VLOOKUP("On-Time Delivery (OTD)",KPI_Thresholds!$A$2:$F$12,4,FALSE),"Amber","Red")),IF(VLOOKUP("On-Time Delivery (OTD)",KPI_Thresholds!$A$2:$F$12,2,FALSE)="LOW",IF(C98&lt;=VLOOKUP("On-Time Delivery (OTD)",KPI_Thresholds!$A$2:$F$12,3,FALSE),"Green",IF(C98&lt;=VLOOKUP("On-Time Delivery (OTD)",KPI_Thresholds!$A$2:$F$12,4,FALSE),"Amber","Red")),IF(ABS(C98)&lt;=VLOOKUP("On-Time Delivery (OTD)",KPI_Thresholds!$A$2:$F$12,3,FALSE),"Green",IF(ABS(C98)&lt;=VLOOKUP("On-Time Delivery (OTD)",KPI_Thresholds!$A$2:$F$12,4,FALSE),"Amber","Red")))))</f>
        <v/>
      </c>
      <c r="E98" s="19">
        <f>Monthly_Input!D98</f>
        <v/>
      </c>
      <c r="F98" s="16">
        <f>IF(E98="","",IF(VLOOKUP("PPM (defective units)",KPI_Thresholds!$A$2:$F$12,2,FALSE)="HIGH",IF(E98&gt;=VLOOKUP("PPM (defective units)",KPI_Thresholds!$A$2:$F$12,3,FALSE),"Green",IF(E98&gt;=VLOOKUP("PPM (defective units)",KPI_Thresholds!$A$2:$F$12,4,FALSE),"Amber","Red")),IF(VLOOKUP("PPM (defective units)",KPI_Thresholds!$A$2:$F$12,2,FALSE)="LOW",IF(E98&lt;=VLOOKUP("PPM (defective units)",KPI_Thresholds!$A$2:$F$12,3,FALSE),"Green",IF(E98&lt;=VLOOKUP("PPM (defective units)",KPI_Thresholds!$A$2:$F$12,4,FALSE),"Amber","Red")),IF(ABS(E98)&lt;=VLOOKUP("PPM (defective units)",KPI_Thresholds!$A$2:$F$12,3,FALSE),"Green",IF(ABS(E98)&lt;=VLOOKUP("PPM (defective units)",KPI_Thresholds!$A$2:$F$12,4,FALSE),"Amber","Red")))))</f>
        <v/>
      </c>
      <c r="G98" s="18">
        <f>Monthly_Input!E98</f>
        <v/>
      </c>
      <c r="H98" s="16">
        <f>IF(G98="","",IF(VLOOKUP("AQL Acceptance Rate",KPI_Thresholds!$A$2:$F$12,2,FALSE)="HIGH",IF(G98&gt;=VLOOKUP("AQL Acceptance Rate",KPI_Thresholds!$A$2:$F$12,3,FALSE),"Green",IF(G98&gt;=VLOOKUP("AQL Acceptance Rate",KPI_Thresholds!$A$2:$F$12,4,FALSE),"Amber","Red")),IF(VLOOKUP("AQL Acceptance Rate",KPI_Thresholds!$A$2:$F$12,2,FALSE)="LOW",IF(G98&lt;=VLOOKUP("AQL Acceptance Rate",KPI_Thresholds!$A$2:$F$12,3,FALSE),"Green",IF(G98&lt;=VLOOKUP("AQL Acceptance Rate",KPI_Thresholds!$A$2:$F$12,4,FALSE),"Amber","Red")),IF(ABS(G98)&lt;=VLOOKUP("AQL Acceptance Rate",KPI_Thresholds!$A$2:$F$12,3,FALSE),"Green",IF(ABS(G98)&lt;=VLOOKUP("AQL Acceptance Rate",KPI_Thresholds!$A$2:$F$12,4,FALSE),"Amber","Red")))))</f>
        <v/>
      </c>
      <c r="I98" s="18">
        <f>Monthly_Input!F98</f>
        <v/>
      </c>
      <c r="J98" s="16">
        <f>IF(I98="","",IF(VLOOKUP("COPQ % of spend",KPI_Thresholds!$A$2:$F$12,2,FALSE)="HIGH",IF(I98&gt;=VLOOKUP("COPQ % of spend",KPI_Thresholds!$A$2:$F$12,3,FALSE),"Green",IF(I98&gt;=VLOOKUP("COPQ % of spend",KPI_Thresholds!$A$2:$F$12,4,FALSE),"Amber","Red")),IF(VLOOKUP("COPQ % of spend",KPI_Thresholds!$A$2:$F$12,2,FALSE)="LOW",IF(I98&lt;=VLOOKUP("COPQ % of spend",KPI_Thresholds!$A$2:$F$12,3,FALSE),"Green",IF(I98&lt;=VLOOKUP("COPQ % of spend",KPI_Thresholds!$A$2:$F$12,4,FALSE),"Amber","Red")),IF(ABS(I98)&lt;=VLOOKUP("COPQ % of spend",KPI_Thresholds!$A$2:$F$12,3,FALSE),"Green",IF(ABS(I98)&lt;=VLOOKUP("COPQ % of spend",KPI_Thresholds!$A$2:$F$12,4,FALSE),"Amber","Red")))))</f>
        <v/>
      </c>
      <c r="K98" s="18">
        <f>Monthly_Input!G98</f>
        <v/>
      </c>
      <c r="L98" s="16">
        <f>IF(K98="","",IF(VLOOKUP("Compliance Pass Rate",KPI_Thresholds!$A$2:$F$12,2,FALSE)="HIGH",IF(K98&gt;=VLOOKUP("Compliance Pass Rate",KPI_Thresholds!$A$2:$F$12,3,FALSE),"Green",IF(K98&gt;=VLOOKUP("Compliance Pass Rate",KPI_Thresholds!$A$2:$F$12,4,FALSE),"Amber","Red")),IF(VLOOKUP("Compliance Pass Rate",KPI_Thresholds!$A$2:$F$12,2,FALSE)="LOW",IF(K98&lt;=VLOOKUP("Compliance Pass Rate",KPI_Thresholds!$A$2:$F$12,3,FALSE),"Green",IF(K98&lt;=VLOOKUP("Compliance Pass Rate",KPI_Thresholds!$A$2:$F$12,4,FALSE),"Amber","Red")),IF(ABS(K98)&lt;=VLOOKUP("Compliance Pass Rate",KPI_Thresholds!$A$2:$F$12,3,FALSE),"Green",IF(ABS(K98)&lt;=VLOOKUP("Compliance Pass Rate",KPI_Thresholds!$A$2:$F$12,4,FALSE),"Amber","Red")))))</f>
        <v/>
      </c>
      <c r="M98" s="18">
        <f>Monthly_Input!H98</f>
        <v/>
      </c>
      <c r="N98" s="16">
        <f>IF(M98="","",IF(VLOOKUP("Documentation Accuracy",KPI_Thresholds!$A$2:$F$12,2,FALSE)="HIGH",IF(M98&gt;=VLOOKUP("Documentation Accuracy",KPI_Thresholds!$A$2:$F$12,3,FALSE),"Green",IF(M98&gt;=VLOOKUP("Documentation Accuracy",KPI_Thresholds!$A$2:$F$12,4,FALSE),"Amber","Red")),IF(VLOOKUP("Documentation Accuracy",KPI_Thresholds!$A$2:$F$12,2,FALSE)="LOW",IF(M98&lt;=VLOOKUP("Documentation Accuracy",KPI_Thresholds!$A$2:$F$12,3,FALSE),"Green",IF(M98&lt;=VLOOKUP("Documentation Accuracy",KPI_Thresholds!$A$2:$F$12,4,FALSE),"Amber","Red")),IF(ABS(M98)&lt;=VLOOKUP("Documentation Accuracy",KPI_Thresholds!$A$2:$F$12,3,FALSE),"Green",IF(ABS(M98)&lt;=VLOOKUP("Documentation Accuracy",KPI_Thresholds!$A$2:$F$12,4,FALSE),"Amber","Red")))))</f>
        <v/>
      </c>
      <c r="O98" s="18">
        <f>Monthly_Input!K98</f>
        <v/>
      </c>
      <c r="P98" s="16">
        <f>IF(O98="","",IF(VLOOKUP("Lead Time Variance %",KPI_Thresholds!$A$2:$F$12,2,FALSE)="HIGH",IF(O98&gt;=VLOOKUP("Lead Time Variance %",KPI_Thresholds!$A$2:$F$12,3,FALSE),"Green",IF(O98&gt;=VLOOKUP("Lead Time Variance %",KPI_Thresholds!$A$2:$F$12,4,FALSE),"Amber","Red")),IF(VLOOKUP("Lead Time Variance %",KPI_Thresholds!$A$2:$F$12,2,FALSE)="LOW",IF(O98&lt;=VLOOKUP("Lead Time Variance %",KPI_Thresholds!$A$2:$F$12,3,FALSE),"Green",IF(O98&lt;=VLOOKUP("Lead Time Variance %",KPI_Thresholds!$A$2:$F$12,4,FALSE),"Amber","Red")),IF(ABS(O98)&lt;=VLOOKUP("Lead Time Variance %",KPI_Thresholds!$A$2:$F$12,3,FALSE),"Green",IF(ABS(O98)&lt;=VLOOKUP("Lead Time Variance %",KPI_Thresholds!$A$2:$F$12,4,FALSE),"Amber","Red")))))</f>
        <v/>
      </c>
      <c r="Q98" s="18">
        <f>Monthly_Input!N98</f>
        <v/>
      </c>
      <c r="R98" s="16">
        <f>IF(Q98="","",IF(VLOOKUP("Price Variance vs PO",KPI_Thresholds!$A$2:$F$12,2,FALSE)="HIGH",IF(Q98&gt;=VLOOKUP("Price Variance vs PO",KPI_Thresholds!$A$2:$F$12,3,FALSE),"Green",IF(Q98&gt;=VLOOKUP("Price Variance vs PO",KPI_Thresholds!$A$2:$F$12,4,FALSE),"Amber","Red")),IF(VLOOKUP("Price Variance vs PO",KPI_Thresholds!$A$2:$F$12,2,FALSE)="LOW",IF(Q98&lt;=VLOOKUP("Price Variance vs PO",KPI_Thresholds!$A$2:$F$12,3,FALSE),"Green",IF(Q98&lt;=VLOOKUP("Price Variance vs PO",KPI_Thresholds!$A$2:$F$12,4,FALSE),"Amber","Red")),IF(ABS(Q98)&lt;=VLOOKUP("Price Variance vs PO",KPI_Thresholds!$A$2:$F$12,3,FALSE),"Green",IF(ABS(Q98)&lt;=VLOOKUP("Price Variance vs PO",KPI_Thresholds!$A$2:$F$12,4,FALSE),"Amber","Red")))))</f>
        <v/>
      </c>
      <c r="S98" s="19">
        <f>Monthly_Input!O98</f>
        <v/>
      </c>
      <c r="T98" s="16">
        <f>IF(S98="","",IF(VLOOKUP("NCR Acknowledge Time",KPI_Thresholds!$A$2:$F$12,2,FALSE)="HIGH",IF(S98&gt;=VLOOKUP("NCR Acknowledge Time",KPI_Thresholds!$A$2:$F$12,3,FALSE),"Green",IF(S98&gt;=VLOOKUP("NCR Acknowledge Time",KPI_Thresholds!$A$2:$F$12,4,FALSE),"Amber","Red")),IF(VLOOKUP("NCR Acknowledge Time",KPI_Thresholds!$A$2:$F$12,2,FALSE)="LOW",IF(S98&lt;=VLOOKUP("NCR Acknowledge Time",KPI_Thresholds!$A$2:$F$12,3,FALSE),"Green",IF(S98&lt;=VLOOKUP("NCR Acknowledge Time",KPI_Thresholds!$A$2:$F$12,4,FALSE),"Amber","Red")),IF(ABS(S98)&lt;=VLOOKUP("NCR Acknowledge Time",KPI_Thresholds!$A$2:$F$12,3,FALSE),"Green",IF(ABS(S98)&lt;=VLOOKUP("NCR Acknowledge Time",KPI_Thresholds!$A$2:$F$12,4,FALSE),"Amber","Red")))))</f>
        <v/>
      </c>
      <c r="U98" s="19">
        <f>Monthly_Input!P98</f>
        <v/>
      </c>
      <c r="V98" s="16">
        <f>IF(U98="","",IF(VLOOKUP("CAP/8D Closure Time",KPI_Thresholds!$A$2:$F$12,2,FALSE)="HIGH",IF(U98&gt;=VLOOKUP("CAP/8D Closure Time",KPI_Thresholds!$A$2:$F$12,3,FALSE),"Green",IF(U98&gt;=VLOOKUP("CAP/8D Closure Time",KPI_Thresholds!$A$2:$F$12,4,FALSE),"Amber","Red")),IF(VLOOKUP("CAP/8D Closure Time",KPI_Thresholds!$A$2:$F$12,2,FALSE)="LOW",IF(U98&lt;=VLOOKUP("CAP/8D Closure Time",KPI_Thresholds!$A$2:$F$12,3,FALSE),"Green",IF(U98&lt;=VLOOKUP("CAP/8D Closure Time",KPI_Thresholds!$A$2:$F$12,4,FALSE),"Amber","Red")),IF(ABS(U98)&lt;=VLOOKUP("CAP/8D Closure Time",KPI_Thresholds!$A$2:$F$12,3,FALSE),"Green",IF(ABS(U98)&lt;=VLOOKUP("CAP/8D Closure Time",KPI_Thresholds!$A$2:$F$12,4,FALSE),"Amber","Red")))))</f>
        <v/>
      </c>
      <c r="W98" s="18">
        <f>Monthly_Input!Q98</f>
        <v/>
      </c>
      <c r="X98" s="16">
        <f>IF(W98="","",IF(VLOOKUP("Returns/Warranty Rate",KPI_Thresholds!$A$2:$F$12,2,FALSE)="HIGH",IF(W98&gt;=VLOOKUP("Returns/Warranty Rate",KPI_Thresholds!$A$2:$F$12,3,FALSE),"Green",IF(W98&gt;=VLOOKUP("Returns/Warranty Rate",KPI_Thresholds!$A$2:$F$12,4,FALSE),"Amber","Red")),IF(VLOOKUP("Returns/Warranty Rate",KPI_Thresholds!$A$2:$F$12,2,FALSE)="LOW",IF(W98&lt;=VLOOKUP("Returns/Warranty Rate",KPI_Thresholds!$A$2:$F$12,3,FALSE),"Green",IF(W98&lt;=VLOOKUP("Returns/Warranty Rate",KPI_Thresholds!$A$2:$F$12,4,FALSE),"Amber","Red")),IF(ABS(W98)&lt;=VLOOKUP("Returns/Warranty Rate",KPI_Thresholds!$A$2:$F$12,3,FALSE),"Green",IF(ABS(W98)&lt;=VLOOKUP("Returns/Warranty Rate",KPI_Thresholds!$A$2:$F$12,4,FALSE),"Amber","Red")))))</f>
        <v/>
      </c>
      <c r="Y98" s="20">
        <f>IF(A98="","",SUM(IF(D98="Green",100,IF(D98="Amber",50,IF(D98="Red",0,"")))*VLOOKUP("On-Time Delivery (OTD)",KPI_Thresholds!$A$2:$F$12,6,FALSE),IF(F98="Green",100,IF(F98="Amber",50,IF(F98="Red",0,"")))*VLOOKUP("PPM (defective units)",KPI_Thresholds!$A$2:$F$12,6,FALSE),IF(H98="Green",100,IF(H98="Amber",50,IF(H98="Red",0,"")))*VLOOKUP("AQL Acceptance Rate",KPI_Thresholds!$A$2:$F$12,6,FALSE),IF(J98="Green",100,IF(J98="Amber",50,IF(J98="Red",0,"")))*VLOOKUP("COPQ % of spend",KPI_Thresholds!$A$2:$F$12,6,FALSE),IF(L98="Green",100,IF(L98="Amber",50,IF(L98="Red",0,"")))*VLOOKUP("Compliance Pass Rate",KPI_Thresholds!$A$2:$F$12,6,FALSE),IF(N98="Green",100,IF(N98="Amber",50,IF(N98="Red",0,"")))*VLOOKUP("Documentation Accuracy",KPI_Thresholds!$A$2:$F$12,6,FALSE),IF(P98="Green",100,IF(P98="Amber",50,IF(P98="Red",0,"")))*VLOOKUP("Lead Time Variance %",KPI_Thresholds!$A$2:$F$12,6,FALSE),IF(R98="Green",100,IF(R98="Amber",50,IF(R98="Red",0,"")))*VLOOKUP("Price Variance vs PO",KPI_Thresholds!$A$2:$F$12,6,FALSE),IF(T98="Green",100,IF(T98="Amber",50,IF(T98="Red",0,"")))*VLOOKUP("NCR Acknowledge Time",KPI_Thresholds!$A$2:$F$12,6,FALSE),IF(V98="Green",100,IF(V98="Amber",50,IF(V98="Red",0,"")))*VLOOKUP("CAP/8D Closure Time",KPI_Thresholds!$A$2:$F$12,6,FALSE),IF(X98="Green",100,IF(X98="Amber",50,IF(X98="Red",0,"")))*VLOOKUP("Returns/Warranty Rate",KPI_Thresholds!$A$2:$F$12,6,FALSE))/100)</f>
        <v/>
      </c>
      <c r="Z98" s="16">
        <f>IF(A98="","",IF(OR(D98="Red",L98="Red"),"Conditional",IF(Y98&gt;=90,"Preferred",IF(Y98&gt;=75,"Approved","Conditional"))))</f>
        <v/>
      </c>
    </row>
    <row r="99">
      <c r="A99" s="16">
        <f>Monthly_Input!A99</f>
        <v/>
      </c>
      <c r="B99" s="17">
        <f>Monthly_Input!B99</f>
        <v/>
      </c>
      <c r="C99" s="18">
        <f>Monthly_Input!C99</f>
        <v/>
      </c>
      <c r="D99" s="16">
        <f>IF(C99="","",IF(VLOOKUP("On-Time Delivery (OTD)",KPI_Thresholds!$A$2:$F$12,2,FALSE)="HIGH",IF(C99&gt;=VLOOKUP("On-Time Delivery (OTD)",KPI_Thresholds!$A$2:$F$12,3,FALSE),"Green",IF(C99&gt;=VLOOKUP("On-Time Delivery (OTD)",KPI_Thresholds!$A$2:$F$12,4,FALSE),"Amber","Red")),IF(VLOOKUP("On-Time Delivery (OTD)",KPI_Thresholds!$A$2:$F$12,2,FALSE)="LOW",IF(C99&lt;=VLOOKUP("On-Time Delivery (OTD)",KPI_Thresholds!$A$2:$F$12,3,FALSE),"Green",IF(C99&lt;=VLOOKUP("On-Time Delivery (OTD)",KPI_Thresholds!$A$2:$F$12,4,FALSE),"Amber","Red")),IF(ABS(C99)&lt;=VLOOKUP("On-Time Delivery (OTD)",KPI_Thresholds!$A$2:$F$12,3,FALSE),"Green",IF(ABS(C99)&lt;=VLOOKUP("On-Time Delivery (OTD)",KPI_Thresholds!$A$2:$F$12,4,FALSE),"Amber","Red")))))</f>
        <v/>
      </c>
      <c r="E99" s="19">
        <f>Monthly_Input!D99</f>
        <v/>
      </c>
      <c r="F99" s="16">
        <f>IF(E99="","",IF(VLOOKUP("PPM (defective units)",KPI_Thresholds!$A$2:$F$12,2,FALSE)="HIGH",IF(E99&gt;=VLOOKUP("PPM (defective units)",KPI_Thresholds!$A$2:$F$12,3,FALSE),"Green",IF(E99&gt;=VLOOKUP("PPM (defective units)",KPI_Thresholds!$A$2:$F$12,4,FALSE),"Amber","Red")),IF(VLOOKUP("PPM (defective units)",KPI_Thresholds!$A$2:$F$12,2,FALSE)="LOW",IF(E99&lt;=VLOOKUP("PPM (defective units)",KPI_Thresholds!$A$2:$F$12,3,FALSE),"Green",IF(E99&lt;=VLOOKUP("PPM (defective units)",KPI_Thresholds!$A$2:$F$12,4,FALSE),"Amber","Red")),IF(ABS(E99)&lt;=VLOOKUP("PPM (defective units)",KPI_Thresholds!$A$2:$F$12,3,FALSE),"Green",IF(ABS(E99)&lt;=VLOOKUP("PPM (defective units)",KPI_Thresholds!$A$2:$F$12,4,FALSE),"Amber","Red")))))</f>
        <v/>
      </c>
      <c r="G99" s="18">
        <f>Monthly_Input!E99</f>
        <v/>
      </c>
      <c r="H99" s="16">
        <f>IF(G99="","",IF(VLOOKUP("AQL Acceptance Rate",KPI_Thresholds!$A$2:$F$12,2,FALSE)="HIGH",IF(G99&gt;=VLOOKUP("AQL Acceptance Rate",KPI_Thresholds!$A$2:$F$12,3,FALSE),"Green",IF(G99&gt;=VLOOKUP("AQL Acceptance Rate",KPI_Thresholds!$A$2:$F$12,4,FALSE),"Amber","Red")),IF(VLOOKUP("AQL Acceptance Rate",KPI_Thresholds!$A$2:$F$12,2,FALSE)="LOW",IF(G99&lt;=VLOOKUP("AQL Acceptance Rate",KPI_Thresholds!$A$2:$F$12,3,FALSE),"Green",IF(G99&lt;=VLOOKUP("AQL Acceptance Rate",KPI_Thresholds!$A$2:$F$12,4,FALSE),"Amber","Red")),IF(ABS(G99)&lt;=VLOOKUP("AQL Acceptance Rate",KPI_Thresholds!$A$2:$F$12,3,FALSE),"Green",IF(ABS(G99)&lt;=VLOOKUP("AQL Acceptance Rate",KPI_Thresholds!$A$2:$F$12,4,FALSE),"Amber","Red")))))</f>
        <v/>
      </c>
      <c r="I99" s="18">
        <f>Monthly_Input!F99</f>
        <v/>
      </c>
      <c r="J99" s="16">
        <f>IF(I99="","",IF(VLOOKUP("COPQ % of spend",KPI_Thresholds!$A$2:$F$12,2,FALSE)="HIGH",IF(I99&gt;=VLOOKUP("COPQ % of spend",KPI_Thresholds!$A$2:$F$12,3,FALSE),"Green",IF(I99&gt;=VLOOKUP("COPQ % of spend",KPI_Thresholds!$A$2:$F$12,4,FALSE),"Amber","Red")),IF(VLOOKUP("COPQ % of spend",KPI_Thresholds!$A$2:$F$12,2,FALSE)="LOW",IF(I99&lt;=VLOOKUP("COPQ % of spend",KPI_Thresholds!$A$2:$F$12,3,FALSE),"Green",IF(I99&lt;=VLOOKUP("COPQ % of spend",KPI_Thresholds!$A$2:$F$12,4,FALSE),"Amber","Red")),IF(ABS(I99)&lt;=VLOOKUP("COPQ % of spend",KPI_Thresholds!$A$2:$F$12,3,FALSE),"Green",IF(ABS(I99)&lt;=VLOOKUP("COPQ % of spend",KPI_Thresholds!$A$2:$F$12,4,FALSE),"Amber","Red")))))</f>
        <v/>
      </c>
      <c r="K99" s="18">
        <f>Monthly_Input!G99</f>
        <v/>
      </c>
      <c r="L99" s="16">
        <f>IF(K99="","",IF(VLOOKUP("Compliance Pass Rate",KPI_Thresholds!$A$2:$F$12,2,FALSE)="HIGH",IF(K99&gt;=VLOOKUP("Compliance Pass Rate",KPI_Thresholds!$A$2:$F$12,3,FALSE),"Green",IF(K99&gt;=VLOOKUP("Compliance Pass Rate",KPI_Thresholds!$A$2:$F$12,4,FALSE),"Amber","Red")),IF(VLOOKUP("Compliance Pass Rate",KPI_Thresholds!$A$2:$F$12,2,FALSE)="LOW",IF(K99&lt;=VLOOKUP("Compliance Pass Rate",KPI_Thresholds!$A$2:$F$12,3,FALSE),"Green",IF(K99&lt;=VLOOKUP("Compliance Pass Rate",KPI_Thresholds!$A$2:$F$12,4,FALSE),"Amber","Red")),IF(ABS(K99)&lt;=VLOOKUP("Compliance Pass Rate",KPI_Thresholds!$A$2:$F$12,3,FALSE),"Green",IF(ABS(K99)&lt;=VLOOKUP("Compliance Pass Rate",KPI_Thresholds!$A$2:$F$12,4,FALSE),"Amber","Red")))))</f>
        <v/>
      </c>
      <c r="M99" s="18">
        <f>Monthly_Input!H99</f>
        <v/>
      </c>
      <c r="N99" s="16">
        <f>IF(M99="","",IF(VLOOKUP("Documentation Accuracy",KPI_Thresholds!$A$2:$F$12,2,FALSE)="HIGH",IF(M99&gt;=VLOOKUP("Documentation Accuracy",KPI_Thresholds!$A$2:$F$12,3,FALSE),"Green",IF(M99&gt;=VLOOKUP("Documentation Accuracy",KPI_Thresholds!$A$2:$F$12,4,FALSE),"Amber","Red")),IF(VLOOKUP("Documentation Accuracy",KPI_Thresholds!$A$2:$F$12,2,FALSE)="LOW",IF(M99&lt;=VLOOKUP("Documentation Accuracy",KPI_Thresholds!$A$2:$F$12,3,FALSE),"Green",IF(M99&lt;=VLOOKUP("Documentation Accuracy",KPI_Thresholds!$A$2:$F$12,4,FALSE),"Amber","Red")),IF(ABS(M99)&lt;=VLOOKUP("Documentation Accuracy",KPI_Thresholds!$A$2:$F$12,3,FALSE),"Green",IF(ABS(M99)&lt;=VLOOKUP("Documentation Accuracy",KPI_Thresholds!$A$2:$F$12,4,FALSE),"Amber","Red")))))</f>
        <v/>
      </c>
      <c r="O99" s="18">
        <f>Monthly_Input!K99</f>
        <v/>
      </c>
      <c r="P99" s="16">
        <f>IF(O99="","",IF(VLOOKUP("Lead Time Variance %",KPI_Thresholds!$A$2:$F$12,2,FALSE)="HIGH",IF(O99&gt;=VLOOKUP("Lead Time Variance %",KPI_Thresholds!$A$2:$F$12,3,FALSE),"Green",IF(O99&gt;=VLOOKUP("Lead Time Variance %",KPI_Thresholds!$A$2:$F$12,4,FALSE),"Amber","Red")),IF(VLOOKUP("Lead Time Variance %",KPI_Thresholds!$A$2:$F$12,2,FALSE)="LOW",IF(O99&lt;=VLOOKUP("Lead Time Variance %",KPI_Thresholds!$A$2:$F$12,3,FALSE),"Green",IF(O99&lt;=VLOOKUP("Lead Time Variance %",KPI_Thresholds!$A$2:$F$12,4,FALSE),"Amber","Red")),IF(ABS(O99)&lt;=VLOOKUP("Lead Time Variance %",KPI_Thresholds!$A$2:$F$12,3,FALSE),"Green",IF(ABS(O99)&lt;=VLOOKUP("Lead Time Variance %",KPI_Thresholds!$A$2:$F$12,4,FALSE),"Amber","Red")))))</f>
        <v/>
      </c>
      <c r="Q99" s="18">
        <f>Monthly_Input!N99</f>
        <v/>
      </c>
      <c r="R99" s="16">
        <f>IF(Q99="","",IF(VLOOKUP("Price Variance vs PO",KPI_Thresholds!$A$2:$F$12,2,FALSE)="HIGH",IF(Q99&gt;=VLOOKUP("Price Variance vs PO",KPI_Thresholds!$A$2:$F$12,3,FALSE),"Green",IF(Q99&gt;=VLOOKUP("Price Variance vs PO",KPI_Thresholds!$A$2:$F$12,4,FALSE),"Amber","Red")),IF(VLOOKUP("Price Variance vs PO",KPI_Thresholds!$A$2:$F$12,2,FALSE)="LOW",IF(Q99&lt;=VLOOKUP("Price Variance vs PO",KPI_Thresholds!$A$2:$F$12,3,FALSE),"Green",IF(Q99&lt;=VLOOKUP("Price Variance vs PO",KPI_Thresholds!$A$2:$F$12,4,FALSE),"Amber","Red")),IF(ABS(Q99)&lt;=VLOOKUP("Price Variance vs PO",KPI_Thresholds!$A$2:$F$12,3,FALSE),"Green",IF(ABS(Q99)&lt;=VLOOKUP("Price Variance vs PO",KPI_Thresholds!$A$2:$F$12,4,FALSE),"Amber","Red")))))</f>
        <v/>
      </c>
      <c r="S99" s="19">
        <f>Monthly_Input!O99</f>
        <v/>
      </c>
      <c r="T99" s="16">
        <f>IF(S99="","",IF(VLOOKUP("NCR Acknowledge Time",KPI_Thresholds!$A$2:$F$12,2,FALSE)="HIGH",IF(S99&gt;=VLOOKUP("NCR Acknowledge Time",KPI_Thresholds!$A$2:$F$12,3,FALSE),"Green",IF(S99&gt;=VLOOKUP("NCR Acknowledge Time",KPI_Thresholds!$A$2:$F$12,4,FALSE),"Amber","Red")),IF(VLOOKUP("NCR Acknowledge Time",KPI_Thresholds!$A$2:$F$12,2,FALSE)="LOW",IF(S99&lt;=VLOOKUP("NCR Acknowledge Time",KPI_Thresholds!$A$2:$F$12,3,FALSE),"Green",IF(S99&lt;=VLOOKUP("NCR Acknowledge Time",KPI_Thresholds!$A$2:$F$12,4,FALSE),"Amber","Red")),IF(ABS(S99)&lt;=VLOOKUP("NCR Acknowledge Time",KPI_Thresholds!$A$2:$F$12,3,FALSE),"Green",IF(ABS(S99)&lt;=VLOOKUP("NCR Acknowledge Time",KPI_Thresholds!$A$2:$F$12,4,FALSE),"Amber","Red")))))</f>
        <v/>
      </c>
      <c r="U99" s="19">
        <f>Monthly_Input!P99</f>
        <v/>
      </c>
      <c r="V99" s="16">
        <f>IF(U99="","",IF(VLOOKUP("CAP/8D Closure Time",KPI_Thresholds!$A$2:$F$12,2,FALSE)="HIGH",IF(U99&gt;=VLOOKUP("CAP/8D Closure Time",KPI_Thresholds!$A$2:$F$12,3,FALSE),"Green",IF(U99&gt;=VLOOKUP("CAP/8D Closure Time",KPI_Thresholds!$A$2:$F$12,4,FALSE),"Amber","Red")),IF(VLOOKUP("CAP/8D Closure Time",KPI_Thresholds!$A$2:$F$12,2,FALSE)="LOW",IF(U99&lt;=VLOOKUP("CAP/8D Closure Time",KPI_Thresholds!$A$2:$F$12,3,FALSE),"Green",IF(U99&lt;=VLOOKUP("CAP/8D Closure Time",KPI_Thresholds!$A$2:$F$12,4,FALSE),"Amber","Red")),IF(ABS(U99)&lt;=VLOOKUP("CAP/8D Closure Time",KPI_Thresholds!$A$2:$F$12,3,FALSE),"Green",IF(ABS(U99)&lt;=VLOOKUP("CAP/8D Closure Time",KPI_Thresholds!$A$2:$F$12,4,FALSE),"Amber","Red")))))</f>
        <v/>
      </c>
      <c r="W99" s="18">
        <f>Monthly_Input!Q99</f>
        <v/>
      </c>
      <c r="X99" s="16">
        <f>IF(W99="","",IF(VLOOKUP("Returns/Warranty Rate",KPI_Thresholds!$A$2:$F$12,2,FALSE)="HIGH",IF(W99&gt;=VLOOKUP("Returns/Warranty Rate",KPI_Thresholds!$A$2:$F$12,3,FALSE),"Green",IF(W99&gt;=VLOOKUP("Returns/Warranty Rate",KPI_Thresholds!$A$2:$F$12,4,FALSE),"Amber","Red")),IF(VLOOKUP("Returns/Warranty Rate",KPI_Thresholds!$A$2:$F$12,2,FALSE)="LOW",IF(W99&lt;=VLOOKUP("Returns/Warranty Rate",KPI_Thresholds!$A$2:$F$12,3,FALSE),"Green",IF(W99&lt;=VLOOKUP("Returns/Warranty Rate",KPI_Thresholds!$A$2:$F$12,4,FALSE),"Amber","Red")),IF(ABS(W99)&lt;=VLOOKUP("Returns/Warranty Rate",KPI_Thresholds!$A$2:$F$12,3,FALSE),"Green",IF(ABS(W99)&lt;=VLOOKUP("Returns/Warranty Rate",KPI_Thresholds!$A$2:$F$12,4,FALSE),"Amber","Red")))))</f>
        <v/>
      </c>
      <c r="Y99" s="20">
        <f>IF(A99="","",SUM(IF(D99="Green",100,IF(D99="Amber",50,IF(D99="Red",0,"")))*VLOOKUP("On-Time Delivery (OTD)",KPI_Thresholds!$A$2:$F$12,6,FALSE),IF(F99="Green",100,IF(F99="Amber",50,IF(F99="Red",0,"")))*VLOOKUP("PPM (defective units)",KPI_Thresholds!$A$2:$F$12,6,FALSE),IF(H99="Green",100,IF(H99="Amber",50,IF(H99="Red",0,"")))*VLOOKUP("AQL Acceptance Rate",KPI_Thresholds!$A$2:$F$12,6,FALSE),IF(J99="Green",100,IF(J99="Amber",50,IF(J99="Red",0,"")))*VLOOKUP("COPQ % of spend",KPI_Thresholds!$A$2:$F$12,6,FALSE),IF(L99="Green",100,IF(L99="Amber",50,IF(L99="Red",0,"")))*VLOOKUP("Compliance Pass Rate",KPI_Thresholds!$A$2:$F$12,6,FALSE),IF(N99="Green",100,IF(N99="Amber",50,IF(N99="Red",0,"")))*VLOOKUP("Documentation Accuracy",KPI_Thresholds!$A$2:$F$12,6,FALSE),IF(P99="Green",100,IF(P99="Amber",50,IF(P99="Red",0,"")))*VLOOKUP("Lead Time Variance %",KPI_Thresholds!$A$2:$F$12,6,FALSE),IF(R99="Green",100,IF(R99="Amber",50,IF(R99="Red",0,"")))*VLOOKUP("Price Variance vs PO",KPI_Thresholds!$A$2:$F$12,6,FALSE),IF(T99="Green",100,IF(T99="Amber",50,IF(T99="Red",0,"")))*VLOOKUP("NCR Acknowledge Time",KPI_Thresholds!$A$2:$F$12,6,FALSE),IF(V99="Green",100,IF(V99="Amber",50,IF(V99="Red",0,"")))*VLOOKUP("CAP/8D Closure Time",KPI_Thresholds!$A$2:$F$12,6,FALSE),IF(X99="Green",100,IF(X99="Amber",50,IF(X99="Red",0,"")))*VLOOKUP("Returns/Warranty Rate",KPI_Thresholds!$A$2:$F$12,6,FALSE))/100)</f>
        <v/>
      </c>
      <c r="Z99" s="16">
        <f>IF(A99="","",IF(OR(D99="Red",L99="Red"),"Conditional",IF(Y99&gt;=90,"Preferred",IF(Y99&gt;=75,"Approved","Conditional"))))</f>
        <v/>
      </c>
    </row>
    <row r="100">
      <c r="A100" s="16">
        <f>Monthly_Input!A100</f>
        <v/>
      </c>
      <c r="B100" s="17">
        <f>Monthly_Input!B100</f>
        <v/>
      </c>
      <c r="C100" s="18">
        <f>Monthly_Input!C100</f>
        <v/>
      </c>
      <c r="D100" s="16">
        <f>IF(C100="","",IF(VLOOKUP("On-Time Delivery (OTD)",KPI_Thresholds!$A$2:$F$12,2,FALSE)="HIGH",IF(C100&gt;=VLOOKUP("On-Time Delivery (OTD)",KPI_Thresholds!$A$2:$F$12,3,FALSE),"Green",IF(C100&gt;=VLOOKUP("On-Time Delivery (OTD)",KPI_Thresholds!$A$2:$F$12,4,FALSE),"Amber","Red")),IF(VLOOKUP("On-Time Delivery (OTD)",KPI_Thresholds!$A$2:$F$12,2,FALSE)="LOW",IF(C100&lt;=VLOOKUP("On-Time Delivery (OTD)",KPI_Thresholds!$A$2:$F$12,3,FALSE),"Green",IF(C100&lt;=VLOOKUP("On-Time Delivery (OTD)",KPI_Thresholds!$A$2:$F$12,4,FALSE),"Amber","Red")),IF(ABS(C100)&lt;=VLOOKUP("On-Time Delivery (OTD)",KPI_Thresholds!$A$2:$F$12,3,FALSE),"Green",IF(ABS(C100)&lt;=VLOOKUP("On-Time Delivery (OTD)",KPI_Thresholds!$A$2:$F$12,4,FALSE),"Amber","Red")))))</f>
        <v/>
      </c>
      <c r="E100" s="19">
        <f>Monthly_Input!D100</f>
        <v/>
      </c>
      <c r="F100" s="16">
        <f>IF(E100="","",IF(VLOOKUP("PPM (defective units)",KPI_Thresholds!$A$2:$F$12,2,FALSE)="HIGH",IF(E100&gt;=VLOOKUP("PPM (defective units)",KPI_Thresholds!$A$2:$F$12,3,FALSE),"Green",IF(E100&gt;=VLOOKUP("PPM (defective units)",KPI_Thresholds!$A$2:$F$12,4,FALSE),"Amber","Red")),IF(VLOOKUP("PPM (defective units)",KPI_Thresholds!$A$2:$F$12,2,FALSE)="LOW",IF(E100&lt;=VLOOKUP("PPM (defective units)",KPI_Thresholds!$A$2:$F$12,3,FALSE),"Green",IF(E100&lt;=VLOOKUP("PPM (defective units)",KPI_Thresholds!$A$2:$F$12,4,FALSE),"Amber","Red")),IF(ABS(E100)&lt;=VLOOKUP("PPM (defective units)",KPI_Thresholds!$A$2:$F$12,3,FALSE),"Green",IF(ABS(E100)&lt;=VLOOKUP("PPM (defective units)",KPI_Thresholds!$A$2:$F$12,4,FALSE),"Amber","Red")))))</f>
        <v/>
      </c>
      <c r="G100" s="18">
        <f>Monthly_Input!E100</f>
        <v/>
      </c>
      <c r="H100" s="16">
        <f>IF(G100="","",IF(VLOOKUP("AQL Acceptance Rate",KPI_Thresholds!$A$2:$F$12,2,FALSE)="HIGH",IF(G100&gt;=VLOOKUP("AQL Acceptance Rate",KPI_Thresholds!$A$2:$F$12,3,FALSE),"Green",IF(G100&gt;=VLOOKUP("AQL Acceptance Rate",KPI_Thresholds!$A$2:$F$12,4,FALSE),"Amber","Red")),IF(VLOOKUP("AQL Acceptance Rate",KPI_Thresholds!$A$2:$F$12,2,FALSE)="LOW",IF(G100&lt;=VLOOKUP("AQL Acceptance Rate",KPI_Thresholds!$A$2:$F$12,3,FALSE),"Green",IF(G100&lt;=VLOOKUP("AQL Acceptance Rate",KPI_Thresholds!$A$2:$F$12,4,FALSE),"Amber","Red")),IF(ABS(G100)&lt;=VLOOKUP("AQL Acceptance Rate",KPI_Thresholds!$A$2:$F$12,3,FALSE),"Green",IF(ABS(G100)&lt;=VLOOKUP("AQL Acceptance Rate",KPI_Thresholds!$A$2:$F$12,4,FALSE),"Amber","Red")))))</f>
        <v/>
      </c>
      <c r="I100" s="18">
        <f>Monthly_Input!F100</f>
        <v/>
      </c>
      <c r="J100" s="16">
        <f>IF(I100="","",IF(VLOOKUP("COPQ % of spend",KPI_Thresholds!$A$2:$F$12,2,FALSE)="HIGH",IF(I100&gt;=VLOOKUP("COPQ % of spend",KPI_Thresholds!$A$2:$F$12,3,FALSE),"Green",IF(I100&gt;=VLOOKUP("COPQ % of spend",KPI_Thresholds!$A$2:$F$12,4,FALSE),"Amber","Red")),IF(VLOOKUP("COPQ % of spend",KPI_Thresholds!$A$2:$F$12,2,FALSE)="LOW",IF(I100&lt;=VLOOKUP("COPQ % of spend",KPI_Thresholds!$A$2:$F$12,3,FALSE),"Green",IF(I100&lt;=VLOOKUP("COPQ % of spend",KPI_Thresholds!$A$2:$F$12,4,FALSE),"Amber","Red")),IF(ABS(I100)&lt;=VLOOKUP("COPQ % of spend",KPI_Thresholds!$A$2:$F$12,3,FALSE),"Green",IF(ABS(I100)&lt;=VLOOKUP("COPQ % of spend",KPI_Thresholds!$A$2:$F$12,4,FALSE),"Amber","Red")))))</f>
        <v/>
      </c>
      <c r="K100" s="18">
        <f>Monthly_Input!G100</f>
        <v/>
      </c>
      <c r="L100" s="16">
        <f>IF(K100="","",IF(VLOOKUP("Compliance Pass Rate",KPI_Thresholds!$A$2:$F$12,2,FALSE)="HIGH",IF(K100&gt;=VLOOKUP("Compliance Pass Rate",KPI_Thresholds!$A$2:$F$12,3,FALSE),"Green",IF(K100&gt;=VLOOKUP("Compliance Pass Rate",KPI_Thresholds!$A$2:$F$12,4,FALSE),"Amber","Red")),IF(VLOOKUP("Compliance Pass Rate",KPI_Thresholds!$A$2:$F$12,2,FALSE)="LOW",IF(K100&lt;=VLOOKUP("Compliance Pass Rate",KPI_Thresholds!$A$2:$F$12,3,FALSE),"Green",IF(K100&lt;=VLOOKUP("Compliance Pass Rate",KPI_Thresholds!$A$2:$F$12,4,FALSE),"Amber","Red")),IF(ABS(K100)&lt;=VLOOKUP("Compliance Pass Rate",KPI_Thresholds!$A$2:$F$12,3,FALSE),"Green",IF(ABS(K100)&lt;=VLOOKUP("Compliance Pass Rate",KPI_Thresholds!$A$2:$F$12,4,FALSE),"Amber","Red")))))</f>
        <v/>
      </c>
      <c r="M100" s="18">
        <f>Monthly_Input!H100</f>
        <v/>
      </c>
      <c r="N100" s="16">
        <f>IF(M100="","",IF(VLOOKUP("Documentation Accuracy",KPI_Thresholds!$A$2:$F$12,2,FALSE)="HIGH",IF(M100&gt;=VLOOKUP("Documentation Accuracy",KPI_Thresholds!$A$2:$F$12,3,FALSE),"Green",IF(M100&gt;=VLOOKUP("Documentation Accuracy",KPI_Thresholds!$A$2:$F$12,4,FALSE),"Amber","Red")),IF(VLOOKUP("Documentation Accuracy",KPI_Thresholds!$A$2:$F$12,2,FALSE)="LOW",IF(M100&lt;=VLOOKUP("Documentation Accuracy",KPI_Thresholds!$A$2:$F$12,3,FALSE),"Green",IF(M100&lt;=VLOOKUP("Documentation Accuracy",KPI_Thresholds!$A$2:$F$12,4,FALSE),"Amber","Red")),IF(ABS(M100)&lt;=VLOOKUP("Documentation Accuracy",KPI_Thresholds!$A$2:$F$12,3,FALSE),"Green",IF(ABS(M100)&lt;=VLOOKUP("Documentation Accuracy",KPI_Thresholds!$A$2:$F$12,4,FALSE),"Amber","Red")))))</f>
        <v/>
      </c>
      <c r="O100" s="18">
        <f>Monthly_Input!K100</f>
        <v/>
      </c>
      <c r="P100" s="16">
        <f>IF(O100="","",IF(VLOOKUP("Lead Time Variance %",KPI_Thresholds!$A$2:$F$12,2,FALSE)="HIGH",IF(O100&gt;=VLOOKUP("Lead Time Variance %",KPI_Thresholds!$A$2:$F$12,3,FALSE),"Green",IF(O100&gt;=VLOOKUP("Lead Time Variance %",KPI_Thresholds!$A$2:$F$12,4,FALSE),"Amber","Red")),IF(VLOOKUP("Lead Time Variance %",KPI_Thresholds!$A$2:$F$12,2,FALSE)="LOW",IF(O100&lt;=VLOOKUP("Lead Time Variance %",KPI_Thresholds!$A$2:$F$12,3,FALSE),"Green",IF(O100&lt;=VLOOKUP("Lead Time Variance %",KPI_Thresholds!$A$2:$F$12,4,FALSE),"Amber","Red")),IF(ABS(O100)&lt;=VLOOKUP("Lead Time Variance %",KPI_Thresholds!$A$2:$F$12,3,FALSE),"Green",IF(ABS(O100)&lt;=VLOOKUP("Lead Time Variance %",KPI_Thresholds!$A$2:$F$12,4,FALSE),"Amber","Red")))))</f>
        <v/>
      </c>
      <c r="Q100" s="18">
        <f>Monthly_Input!N100</f>
        <v/>
      </c>
      <c r="R100" s="16">
        <f>IF(Q100="","",IF(VLOOKUP("Price Variance vs PO",KPI_Thresholds!$A$2:$F$12,2,FALSE)="HIGH",IF(Q100&gt;=VLOOKUP("Price Variance vs PO",KPI_Thresholds!$A$2:$F$12,3,FALSE),"Green",IF(Q100&gt;=VLOOKUP("Price Variance vs PO",KPI_Thresholds!$A$2:$F$12,4,FALSE),"Amber","Red")),IF(VLOOKUP("Price Variance vs PO",KPI_Thresholds!$A$2:$F$12,2,FALSE)="LOW",IF(Q100&lt;=VLOOKUP("Price Variance vs PO",KPI_Thresholds!$A$2:$F$12,3,FALSE),"Green",IF(Q100&lt;=VLOOKUP("Price Variance vs PO",KPI_Thresholds!$A$2:$F$12,4,FALSE),"Amber","Red")),IF(ABS(Q100)&lt;=VLOOKUP("Price Variance vs PO",KPI_Thresholds!$A$2:$F$12,3,FALSE),"Green",IF(ABS(Q100)&lt;=VLOOKUP("Price Variance vs PO",KPI_Thresholds!$A$2:$F$12,4,FALSE),"Amber","Red")))))</f>
        <v/>
      </c>
      <c r="S100" s="19">
        <f>Monthly_Input!O100</f>
        <v/>
      </c>
      <c r="T100" s="16">
        <f>IF(S100="","",IF(VLOOKUP("NCR Acknowledge Time",KPI_Thresholds!$A$2:$F$12,2,FALSE)="HIGH",IF(S100&gt;=VLOOKUP("NCR Acknowledge Time",KPI_Thresholds!$A$2:$F$12,3,FALSE),"Green",IF(S100&gt;=VLOOKUP("NCR Acknowledge Time",KPI_Thresholds!$A$2:$F$12,4,FALSE),"Amber","Red")),IF(VLOOKUP("NCR Acknowledge Time",KPI_Thresholds!$A$2:$F$12,2,FALSE)="LOW",IF(S100&lt;=VLOOKUP("NCR Acknowledge Time",KPI_Thresholds!$A$2:$F$12,3,FALSE),"Green",IF(S100&lt;=VLOOKUP("NCR Acknowledge Time",KPI_Thresholds!$A$2:$F$12,4,FALSE),"Amber","Red")),IF(ABS(S100)&lt;=VLOOKUP("NCR Acknowledge Time",KPI_Thresholds!$A$2:$F$12,3,FALSE),"Green",IF(ABS(S100)&lt;=VLOOKUP("NCR Acknowledge Time",KPI_Thresholds!$A$2:$F$12,4,FALSE),"Amber","Red")))))</f>
        <v/>
      </c>
      <c r="U100" s="19">
        <f>Monthly_Input!P100</f>
        <v/>
      </c>
      <c r="V100" s="16">
        <f>IF(U100="","",IF(VLOOKUP("CAP/8D Closure Time",KPI_Thresholds!$A$2:$F$12,2,FALSE)="HIGH",IF(U100&gt;=VLOOKUP("CAP/8D Closure Time",KPI_Thresholds!$A$2:$F$12,3,FALSE),"Green",IF(U100&gt;=VLOOKUP("CAP/8D Closure Time",KPI_Thresholds!$A$2:$F$12,4,FALSE),"Amber","Red")),IF(VLOOKUP("CAP/8D Closure Time",KPI_Thresholds!$A$2:$F$12,2,FALSE)="LOW",IF(U100&lt;=VLOOKUP("CAP/8D Closure Time",KPI_Thresholds!$A$2:$F$12,3,FALSE),"Green",IF(U100&lt;=VLOOKUP("CAP/8D Closure Time",KPI_Thresholds!$A$2:$F$12,4,FALSE),"Amber","Red")),IF(ABS(U100)&lt;=VLOOKUP("CAP/8D Closure Time",KPI_Thresholds!$A$2:$F$12,3,FALSE),"Green",IF(ABS(U100)&lt;=VLOOKUP("CAP/8D Closure Time",KPI_Thresholds!$A$2:$F$12,4,FALSE),"Amber","Red")))))</f>
        <v/>
      </c>
      <c r="W100" s="18">
        <f>Monthly_Input!Q100</f>
        <v/>
      </c>
      <c r="X100" s="16">
        <f>IF(W100="","",IF(VLOOKUP("Returns/Warranty Rate",KPI_Thresholds!$A$2:$F$12,2,FALSE)="HIGH",IF(W100&gt;=VLOOKUP("Returns/Warranty Rate",KPI_Thresholds!$A$2:$F$12,3,FALSE),"Green",IF(W100&gt;=VLOOKUP("Returns/Warranty Rate",KPI_Thresholds!$A$2:$F$12,4,FALSE),"Amber","Red")),IF(VLOOKUP("Returns/Warranty Rate",KPI_Thresholds!$A$2:$F$12,2,FALSE)="LOW",IF(W100&lt;=VLOOKUP("Returns/Warranty Rate",KPI_Thresholds!$A$2:$F$12,3,FALSE),"Green",IF(W100&lt;=VLOOKUP("Returns/Warranty Rate",KPI_Thresholds!$A$2:$F$12,4,FALSE),"Amber","Red")),IF(ABS(W100)&lt;=VLOOKUP("Returns/Warranty Rate",KPI_Thresholds!$A$2:$F$12,3,FALSE),"Green",IF(ABS(W100)&lt;=VLOOKUP("Returns/Warranty Rate",KPI_Thresholds!$A$2:$F$12,4,FALSE),"Amber","Red")))))</f>
        <v/>
      </c>
      <c r="Y100" s="20">
        <f>IF(A100="","",SUM(IF(D100="Green",100,IF(D100="Amber",50,IF(D100="Red",0,"")))*VLOOKUP("On-Time Delivery (OTD)",KPI_Thresholds!$A$2:$F$12,6,FALSE),IF(F100="Green",100,IF(F100="Amber",50,IF(F100="Red",0,"")))*VLOOKUP("PPM (defective units)",KPI_Thresholds!$A$2:$F$12,6,FALSE),IF(H100="Green",100,IF(H100="Amber",50,IF(H100="Red",0,"")))*VLOOKUP("AQL Acceptance Rate",KPI_Thresholds!$A$2:$F$12,6,FALSE),IF(J100="Green",100,IF(J100="Amber",50,IF(J100="Red",0,"")))*VLOOKUP("COPQ % of spend",KPI_Thresholds!$A$2:$F$12,6,FALSE),IF(L100="Green",100,IF(L100="Amber",50,IF(L100="Red",0,"")))*VLOOKUP("Compliance Pass Rate",KPI_Thresholds!$A$2:$F$12,6,FALSE),IF(N100="Green",100,IF(N100="Amber",50,IF(N100="Red",0,"")))*VLOOKUP("Documentation Accuracy",KPI_Thresholds!$A$2:$F$12,6,FALSE),IF(P100="Green",100,IF(P100="Amber",50,IF(P100="Red",0,"")))*VLOOKUP("Lead Time Variance %",KPI_Thresholds!$A$2:$F$12,6,FALSE),IF(R100="Green",100,IF(R100="Amber",50,IF(R100="Red",0,"")))*VLOOKUP("Price Variance vs PO",KPI_Thresholds!$A$2:$F$12,6,FALSE),IF(T100="Green",100,IF(T100="Amber",50,IF(T100="Red",0,"")))*VLOOKUP("NCR Acknowledge Time",KPI_Thresholds!$A$2:$F$12,6,FALSE),IF(V100="Green",100,IF(V100="Amber",50,IF(V100="Red",0,"")))*VLOOKUP("CAP/8D Closure Time",KPI_Thresholds!$A$2:$F$12,6,FALSE),IF(X100="Green",100,IF(X100="Amber",50,IF(X100="Red",0,"")))*VLOOKUP("Returns/Warranty Rate",KPI_Thresholds!$A$2:$F$12,6,FALSE))/100)</f>
        <v/>
      </c>
      <c r="Z100" s="16">
        <f>IF(A100="","",IF(OR(D100="Red",L100="Red"),"Conditional",IF(Y100&gt;=90,"Preferred",IF(Y100&gt;=75,"Approved","Conditional"))))</f>
        <v/>
      </c>
    </row>
    <row r="101">
      <c r="A101" s="16">
        <f>Monthly_Input!A101</f>
        <v/>
      </c>
      <c r="B101" s="17">
        <f>Monthly_Input!B101</f>
        <v/>
      </c>
      <c r="C101" s="18">
        <f>Monthly_Input!C101</f>
        <v/>
      </c>
      <c r="D101" s="16">
        <f>IF(C101="","",IF(VLOOKUP("On-Time Delivery (OTD)",KPI_Thresholds!$A$2:$F$12,2,FALSE)="HIGH",IF(C101&gt;=VLOOKUP("On-Time Delivery (OTD)",KPI_Thresholds!$A$2:$F$12,3,FALSE),"Green",IF(C101&gt;=VLOOKUP("On-Time Delivery (OTD)",KPI_Thresholds!$A$2:$F$12,4,FALSE),"Amber","Red")),IF(VLOOKUP("On-Time Delivery (OTD)",KPI_Thresholds!$A$2:$F$12,2,FALSE)="LOW",IF(C101&lt;=VLOOKUP("On-Time Delivery (OTD)",KPI_Thresholds!$A$2:$F$12,3,FALSE),"Green",IF(C101&lt;=VLOOKUP("On-Time Delivery (OTD)",KPI_Thresholds!$A$2:$F$12,4,FALSE),"Amber","Red")),IF(ABS(C101)&lt;=VLOOKUP("On-Time Delivery (OTD)",KPI_Thresholds!$A$2:$F$12,3,FALSE),"Green",IF(ABS(C101)&lt;=VLOOKUP("On-Time Delivery (OTD)",KPI_Thresholds!$A$2:$F$12,4,FALSE),"Amber","Red")))))</f>
        <v/>
      </c>
      <c r="E101" s="19">
        <f>Monthly_Input!D101</f>
        <v/>
      </c>
      <c r="F101" s="16">
        <f>IF(E101="","",IF(VLOOKUP("PPM (defective units)",KPI_Thresholds!$A$2:$F$12,2,FALSE)="HIGH",IF(E101&gt;=VLOOKUP("PPM (defective units)",KPI_Thresholds!$A$2:$F$12,3,FALSE),"Green",IF(E101&gt;=VLOOKUP("PPM (defective units)",KPI_Thresholds!$A$2:$F$12,4,FALSE),"Amber","Red")),IF(VLOOKUP("PPM (defective units)",KPI_Thresholds!$A$2:$F$12,2,FALSE)="LOW",IF(E101&lt;=VLOOKUP("PPM (defective units)",KPI_Thresholds!$A$2:$F$12,3,FALSE),"Green",IF(E101&lt;=VLOOKUP("PPM (defective units)",KPI_Thresholds!$A$2:$F$12,4,FALSE),"Amber","Red")),IF(ABS(E101)&lt;=VLOOKUP("PPM (defective units)",KPI_Thresholds!$A$2:$F$12,3,FALSE),"Green",IF(ABS(E101)&lt;=VLOOKUP("PPM (defective units)",KPI_Thresholds!$A$2:$F$12,4,FALSE),"Amber","Red")))))</f>
        <v/>
      </c>
      <c r="G101" s="18">
        <f>Monthly_Input!E101</f>
        <v/>
      </c>
      <c r="H101" s="16">
        <f>IF(G101="","",IF(VLOOKUP("AQL Acceptance Rate",KPI_Thresholds!$A$2:$F$12,2,FALSE)="HIGH",IF(G101&gt;=VLOOKUP("AQL Acceptance Rate",KPI_Thresholds!$A$2:$F$12,3,FALSE),"Green",IF(G101&gt;=VLOOKUP("AQL Acceptance Rate",KPI_Thresholds!$A$2:$F$12,4,FALSE),"Amber","Red")),IF(VLOOKUP("AQL Acceptance Rate",KPI_Thresholds!$A$2:$F$12,2,FALSE)="LOW",IF(G101&lt;=VLOOKUP("AQL Acceptance Rate",KPI_Thresholds!$A$2:$F$12,3,FALSE),"Green",IF(G101&lt;=VLOOKUP("AQL Acceptance Rate",KPI_Thresholds!$A$2:$F$12,4,FALSE),"Amber","Red")),IF(ABS(G101)&lt;=VLOOKUP("AQL Acceptance Rate",KPI_Thresholds!$A$2:$F$12,3,FALSE),"Green",IF(ABS(G101)&lt;=VLOOKUP("AQL Acceptance Rate",KPI_Thresholds!$A$2:$F$12,4,FALSE),"Amber","Red")))))</f>
        <v/>
      </c>
      <c r="I101" s="18">
        <f>Monthly_Input!F101</f>
        <v/>
      </c>
      <c r="J101" s="16">
        <f>IF(I101="","",IF(VLOOKUP("COPQ % of spend",KPI_Thresholds!$A$2:$F$12,2,FALSE)="HIGH",IF(I101&gt;=VLOOKUP("COPQ % of spend",KPI_Thresholds!$A$2:$F$12,3,FALSE),"Green",IF(I101&gt;=VLOOKUP("COPQ % of spend",KPI_Thresholds!$A$2:$F$12,4,FALSE),"Amber","Red")),IF(VLOOKUP("COPQ % of spend",KPI_Thresholds!$A$2:$F$12,2,FALSE)="LOW",IF(I101&lt;=VLOOKUP("COPQ % of spend",KPI_Thresholds!$A$2:$F$12,3,FALSE),"Green",IF(I101&lt;=VLOOKUP("COPQ % of spend",KPI_Thresholds!$A$2:$F$12,4,FALSE),"Amber","Red")),IF(ABS(I101)&lt;=VLOOKUP("COPQ % of spend",KPI_Thresholds!$A$2:$F$12,3,FALSE),"Green",IF(ABS(I101)&lt;=VLOOKUP("COPQ % of spend",KPI_Thresholds!$A$2:$F$12,4,FALSE),"Amber","Red")))))</f>
        <v/>
      </c>
      <c r="K101" s="18">
        <f>Monthly_Input!G101</f>
        <v/>
      </c>
      <c r="L101" s="16">
        <f>IF(K101="","",IF(VLOOKUP("Compliance Pass Rate",KPI_Thresholds!$A$2:$F$12,2,FALSE)="HIGH",IF(K101&gt;=VLOOKUP("Compliance Pass Rate",KPI_Thresholds!$A$2:$F$12,3,FALSE),"Green",IF(K101&gt;=VLOOKUP("Compliance Pass Rate",KPI_Thresholds!$A$2:$F$12,4,FALSE),"Amber","Red")),IF(VLOOKUP("Compliance Pass Rate",KPI_Thresholds!$A$2:$F$12,2,FALSE)="LOW",IF(K101&lt;=VLOOKUP("Compliance Pass Rate",KPI_Thresholds!$A$2:$F$12,3,FALSE),"Green",IF(K101&lt;=VLOOKUP("Compliance Pass Rate",KPI_Thresholds!$A$2:$F$12,4,FALSE),"Amber","Red")),IF(ABS(K101)&lt;=VLOOKUP("Compliance Pass Rate",KPI_Thresholds!$A$2:$F$12,3,FALSE),"Green",IF(ABS(K101)&lt;=VLOOKUP("Compliance Pass Rate",KPI_Thresholds!$A$2:$F$12,4,FALSE),"Amber","Red")))))</f>
        <v/>
      </c>
      <c r="M101" s="18">
        <f>Monthly_Input!H101</f>
        <v/>
      </c>
      <c r="N101" s="16">
        <f>IF(M101="","",IF(VLOOKUP("Documentation Accuracy",KPI_Thresholds!$A$2:$F$12,2,FALSE)="HIGH",IF(M101&gt;=VLOOKUP("Documentation Accuracy",KPI_Thresholds!$A$2:$F$12,3,FALSE),"Green",IF(M101&gt;=VLOOKUP("Documentation Accuracy",KPI_Thresholds!$A$2:$F$12,4,FALSE),"Amber","Red")),IF(VLOOKUP("Documentation Accuracy",KPI_Thresholds!$A$2:$F$12,2,FALSE)="LOW",IF(M101&lt;=VLOOKUP("Documentation Accuracy",KPI_Thresholds!$A$2:$F$12,3,FALSE),"Green",IF(M101&lt;=VLOOKUP("Documentation Accuracy",KPI_Thresholds!$A$2:$F$12,4,FALSE),"Amber","Red")),IF(ABS(M101)&lt;=VLOOKUP("Documentation Accuracy",KPI_Thresholds!$A$2:$F$12,3,FALSE),"Green",IF(ABS(M101)&lt;=VLOOKUP("Documentation Accuracy",KPI_Thresholds!$A$2:$F$12,4,FALSE),"Amber","Red")))))</f>
        <v/>
      </c>
      <c r="O101" s="18">
        <f>Monthly_Input!K101</f>
        <v/>
      </c>
      <c r="P101" s="16">
        <f>IF(O101="","",IF(VLOOKUP("Lead Time Variance %",KPI_Thresholds!$A$2:$F$12,2,FALSE)="HIGH",IF(O101&gt;=VLOOKUP("Lead Time Variance %",KPI_Thresholds!$A$2:$F$12,3,FALSE),"Green",IF(O101&gt;=VLOOKUP("Lead Time Variance %",KPI_Thresholds!$A$2:$F$12,4,FALSE),"Amber","Red")),IF(VLOOKUP("Lead Time Variance %",KPI_Thresholds!$A$2:$F$12,2,FALSE)="LOW",IF(O101&lt;=VLOOKUP("Lead Time Variance %",KPI_Thresholds!$A$2:$F$12,3,FALSE),"Green",IF(O101&lt;=VLOOKUP("Lead Time Variance %",KPI_Thresholds!$A$2:$F$12,4,FALSE),"Amber","Red")),IF(ABS(O101)&lt;=VLOOKUP("Lead Time Variance %",KPI_Thresholds!$A$2:$F$12,3,FALSE),"Green",IF(ABS(O101)&lt;=VLOOKUP("Lead Time Variance %",KPI_Thresholds!$A$2:$F$12,4,FALSE),"Amber","Red")))))</f>
        <v/>
      </c>
      <c r="Q101" s="18">
        <f>Monthly_Input!N101</f>
        <v/>
      </c>
      <c r="R101" s="16">
        <f>IF(Q101="","",IF(VLOOKUP("Price Variance vs PO",KPI_Thresholds!$A$2:$F$12,2,FALSE)="HIGH",IF(Q101&gt;=VLOOKUP("Price Variance vs PO",KPI_Thresholds!$A$2:$F$12,3,FALSE),"Green",IF(Q101&gt;=VLOOKUP("Price Variance vs PO",KPI_Thresholds!$A$2:$F$12,4,FALSE),"Amber","Red")),IF(VLOOKUP("Price Variance vs PO",KPI_Thresholds!$A$2:$F$12,2,FALSE)="LOW",IF(Q101&lt;=VLOOKUP("Price Variance vs PO",KPI_Thresholds!$A$2:$F$12,3,FALSE),"Green",IF(Q101&lt;=VLOOKUP("Price Variance vs PO",KPI_Thresholds!$A$2:$F$12,4,FALSE),"Amber","Red")),IF(ABS(Q101)&lt;=VLOOKUP("Price Variance vs PO",KPI_Thresholds!$A$2:$F$12,3,FALSE),"Green",IF(ABS(Q101)&lt;=VLOOKUP("Price Variance vs PO",KPI_Thresholds!$A$2:$F$12,4,FALSE),"Amber","Red")))))</f>
        <v/>
      </c>
      <c r="S101" s="19">
        <f>Monthly_Input!O101</f>
        <v/>
      </c>
      <c r="T101" s="16">
        <f>IF(S101="","",IF(VLOOKUP("NCR Acknowledge Time",KPI_Thresholds!$A$2:$F$12,2,FALSE)="HIGH",IF(S101&gt;=VLOOKUP("NCR Acknowledge Time",KPI_Thresholds!$A$2:$F$12,3,FALSE),"Green",IF(S101&gt;=VLOOKUP("NCR Acknowledge Time",KPI_Thresholds!$A$2:$F$12,4,FALSE),"Amber","Red")),IF(VLOOKUP("NCR Acknowledge Time",KPI_Thresholds!$A$2:$F$12,2,FALSE)="LOW",IF(S101&lt;=VLOOKUP("NCR Acknowledge Time",KPI_Thresholds!$A$2:$F$12,3,FALSE),"Green",IF(S101&lt;=VLOOKUP("NCR Acknowledge Time",KPI_Thresholds!$A$2:$F$12,4,FALSE),"Amber","Red")),IF(ABS(S101)&lt;=VLOOKUP("NCR Acknowledge Time",KPI_Thresholds!$A$2:$F$12,3,FALSE),"Green",IF(ABS(S101)&lt;=VLOOKUP("NCR Acknowledge Time",KPI_Thresholds!$A$2:$F$12,4,FALSE),"Amber","Red")))))</f>
        <v/>
      </c>
      <c r="U101" s="19">
        <f>Monthly_Input!P101</f>
        <v/>
      </c>
      <c r="V101" s="16">
        <f>IF(U101="","",IF(VLOOKUP("CAP/8D Closure Time",KPI_Thresholds!$A$2:$F$12,2,FALSE)="HIGH",IF(U101&gt;=VLOOKUP("CAP/8D Closure Time",KPI_Thresholds!$A$2:$F$12,3,FALSE),"Green",IF(U101&gt;=VLOOKUP("CAP/8D Closure Time",KPI_Thresholds!$A$2:$F$12,4,FALSE),"Amber","Red")),IF(VLOOKUP("CAP/8D Closure Time",KPI_Thresholds!$A$2:$F$12,2,FALSE)="LOW",IF(U101&lt;=VLOOKUP("CAP/8D Closure Time",KPI_Thresholds!$A$2:$F$12,3,FALSE),"Green",IF(U101&lt;=VLOOKUP("CAP/8D Closure Time",KPI_Thresholds!$A$2:$F$12,4,FALSE),"Amber","Red")),IF(ABS(U101)&lt;=VLOOKUP("CAP/8D Closure Time",KPI_Thresholds!$A$2:$F$12,3,FALSE),"Green",IF(ABS(U101)&lt;=VLOOKUP("CAP/8D Closure Time",KPI_Thresholds!$A$2:$F$12,4,FALSE),"Amber","Red")))))</f>
        <v/>
      </c>
      <c r="W101" s="18">
        <f>Monthly_Input!Q101</f>
        <v/>
      </c>
      <c r="X101" s="16">
        <f>IF(W101="","",IF(VLOOKUP("Returns/Warranty Rate",KPI_Thresholds!$A$2:$F$12,2,FALSE)="HIGH",IF(W101&gt;=VLOOKUP("Returns/Warranty Rate",KPI_Thresholds!$A$2:$F$12,3,FALSE),"Green",IF(W101&gt;=VLOOKUP("Returns/Warranty Rate",KPI_Thresholds!$A$2:$F$12,4,FALSE),"Amber","Red")),IF(VLOOKUP("Returns/Warranty Rate",KPI_Thresholds!$A$2:$F$12,2,FALSE)="LOW",IF(W101&lt;=VLOOKUP("Returns/Warranty Rate",KPI_Thresholds!$A$2:$F$12,3,FALSE),"Green",IF(W101&lt;=VLOOKUP("Returns/Warranty Rate",KPI_Thresholds!$A$2:$F$12,4,FALSE),"Amber","Red")),IF(ABS(W101)&lt;=VLOOKUP("Returns/Warranty Rate",KPI_Thresholds!$A$2:$F$12,3,FALSE),"Green",IF(ABS(W101)&lt;=VLOOKUP("Returns/Warranty Rate",KPI_Thresholds!$A$2:$F$12,4,FALSE),"Amber","Red")))))</f>
        <v/>
      </c>
      <c r="Y101" s="20">
        <f>IF(A101="","",SUM(IF(D101="Green",100,IF(D101="Amber",50,IF(D101="Red",0,"")))*VLOOKUP("On-Time Delivery (OTD)",KPI_Thresholds!$A$2:$F$12,6,FALSE),IF(F101="Green",100,IF(F101="Amber",50,IF(F101="Red",0,"")))*VLOOKUP("PPM (defective units)",KPI_Thresholds!$A$2:$F$12,6,FALSE),IF(H101="Green",100,IF(H101="Amber",50,IF(H101="Red",0,"")))*VLOOKUP("AQL Acceptance Rate",KPI_Thresholds!$A$2:$F$12,6,FALSE),IF(J101="Green",100,IF(J101="Amber",50,IF(J101="Red",0,"")))*VLOOKUP("COPQ % of spend",KPI_Thresholds!$A$2:$F$12,6,FALSE),IF(L101="Green",100,IF(L101="Amber",50,IF(L101="Red",0,"")))*VLOOKUP("Compliance Pass Rate",KPI_Thresholds!$A$2:$F$12,6,FALSE),IF(N101="Green",100,IF(N101="Amber",50,IF(N101="Red",0,"")))*VLOOKUP("Documentation Accuracy",KPI_Thresholds!$A$2:$F$12,6,FALSE),IF(P101="Green",100,IF(P101="Amber",50,IF(P101="Red",0,"")))*VLOOKUP("Lead Time Variance %",KPI_Thresholds!$A$2:$F$12,6,FALSE),IF(R101="Green",100,IF(R101="Amber",50,IF(R101="Red",0,"")))*VLOOKUP("Price Variance vs PO",KPI_Thresholds!$A$2:$F$12,6,FALSE),IF(T101="Green",100,IF(T101="Amber",50,IF(T101="Red",0,"")))*VLOOKUP("NCR Acknowledge Time",KPI_Thresholds!$A$2:$F$12,6,FALSE),IF(V101="Green",100,IF(V101="Amber",50,IF(V101="Red",0,"")))*VLOOKUP("CAP/8D Closure Time",KPI_Thresholds!$A$2:$F$12,6,FALSE),IF(X101="Green",100,IF(X101="Amber",50,IF(X101="Red",0,"")))*VLOOKUP("Returns/Warranty Rate",KPI_Thresholds!$A$2:$F$12,6,FALSE))/100)</f>
        <v/>
      </c>
      <c r="Z101" s="16">
        <f>IF(A101="","",IF(OR(D101="Red",L101="Red"),"Conditional",IF(Y101&gt;=90,"Preferred",IF(Y101&gt;=75,"Approved","Conditional"))))</f>
        <v/>
      </c>
    </row>
  </sheetData>
  <conditionalFormatting sqref="D2:D101">
    <cfRule type="expression" priority="1" dxfId="0">
      <formula>D2="Green"</formula>
    </cfRule>
    <cfRule type="expression" priority="2" dxfId="1">
      <formula>D2="Amber"</formula>
    </cfRule>
    <cfRule type="expression" priority="3" dxfId="2">
      <formula>D2="Red"</formula>
    </cfRule>
  </conditionalFormatting>
  <conditionalFormatting sqref="F2:F101">
    <cfRule type="expression" priority="4" dxfId="0">
      <formula>F2="Green"</formula>
    </cfRule>
    <cfRule type="expression" priority="5" dxfId="1">
      <formula>F2="Amber"</formula>
    </cfRule>
    <cfRule type="expression" priority="6" dxfId="2">
      <formula>F2="Red"</formula>
    </cfRule>
  </conditionalFormatting>
  <conditionalFormatting sqref="H2:H101">
    <cfRule type="expression" priority="7" dxfId="0">
      <formula>H2="Green"</formula>
    </cfRule>
    <cfRule type="expression" priority="8" dxfId="1">
      <formula>H2="Amber"</formula>
    </cfRule>
    <cfRule type="expression" priority="9" dxfId="2">
      <formula>H2="Red"</formula>
    </cfRule>
  </conditionalFormatting>
  <conditionalFormatting sqref="J2:J101">
    <cfRule type="expression" priority="10" dxfId="0">
      <formula>J2="Green"</formula>
    </cfRule>
    <cfRule type="expression" priority="11" dxfId="1">
      <formula>J2="Amber"</formula>
    </cfRule>
    <cfRule type="expression" priority="12" dxfId="2">
      <formula>J2="Red"</formula>
    </cfRule>
  </conditionalFormatting>
  <conditionalFormatting sqref="L2:L101">
    <cfRule type="expression" priority="13" dxfId="0">
      <formula>L2="Green"</formula>
    </cfRule>
    <cfRule type="expression" priority="14" dxfId="1">
      <formula>L2="Amber"</formula>
    </cfRule>
    <cfRule type="expression" priority="15" dxfId="2">
      <formula>L2="Red"</formula>
    </cfRule>
  </conditionalFormatting>
  <conditionalFormatting sqref="N2:N101">
    <cfRule type="expression" priority="16" dxfId="0">
      <formula>N2="Green"</formula>
    </cfRule>
    <cfRule type="expression" priority="17" dxfId="1">
      <formula>N2="Amber"</formula>
    </cfRule>
    <cfRule type="expression" priority="18" dxfId="2">
      <formula>N2="Red"</formula>
    </cfRule>
  </conditionalFormatting>
  <conditionalFormatting sqref="P2:P101">
    <cfRule type="expression" priority="19" dxfId="0">
      <formula>P2="Green"</formula>
    </cfRule>
    <cfRule type="expression" priority="20" dxfId="1">
      <formula>P2="Amber"</formula>
    </cfRule>
    <cfRule type="expression" priority="21" dxfId="2">
      <formula>P2="Red"</formula>
    </cfRule>
  </conditionalFormatting>
  <conditionalFormatting sqref="R2:R101">
    <cfRule type="expression" priority="22" dxfId="0">
      <formula>R2="Green"</formula>
    </cfRule>
    <cfRule type="expression" priority="23" dxfId="1">
      <formula>R2="Amber"</formula>
    </cfRule>
    <cfRule type="expression" priority="24" dxfId="2">
      <formula>R2="Red"</formula>
    </cfRule>
  </conditionalFormatting>
  <conditionalFormatting sqref="T2:T101">
    <cfRule type="expression" priority="25" dxfId="0">
      <formula>T2="Green"</formula>
    </cfRule>
    <cfRule type="expression" priority="26" dxfId="1">
      <formula>T2="Amber"</formula>
    </cfRule>
    <cfRule type="expression" priority="27" dxfId="2">
      <formula>T2="Red"</formula>
    </cfRule>
  </conditionalFormatting>
  <conditionalFormatting sqref="V2:V101">
    <cfRule type="expression" priority="28" dxfId="0">
      <formula>V2="Green"</formula>
    </cfRule>
    <cfRule type="expression" priority="29" dxfId="1">
      <formula>V2="Amber"</formula>
    </cfRule>
    <cfRule type="expression" priority="30" dxfId="2">
      <formula>V2="Red"</formula>
    </cfRule>
  </conditionalFormatting>
  <conditionalFormatting sqref="X2:X101">
    <cfRule type="expression" priority="31" dxfId="0">
      <formula>X2="Green"</formula>
    </cfRule>
    <cfRule type="expression" priority="32" dxfId="1">
      <formula>X2="Amber"</formula>
    </cfRule>
    <cfRule type="expression" priority="33" dxfId="2">
      <formula>X2="Red"</formula>
    </cfRule>
  </conditionalFormatting>
  <conditionalFormatting sqref="Z2:Z101">
    <cfRule type="expression" priority="34" dxfId="0">
      <formula>Z2="Preferred"</formula>
    </cfRule>
    <cfRule type="expression" priority="35" dxfId="1">
      <formula>Z2="Approved"</formula>
    </cfRule>
    <cfRule type="expression" priority="36" dxfId="2">
      <formula>Z2="Conditional"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2026-01-08T03:30:40Z</dcterms:created>
  <dcterms:modified xmlns:dcterms="http://purl.org/dc/terms/" xmlns:xsi="http://www.w3.org/2001/XMLSchema-instance" xsi:type="dcterms:W3CDTF">2026-01-08T03:30:41Z</dcterms:modified>
</cp:coreProperties>
</file>